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<sst xmlns="http://schemas.openxmlformats.org/spreadsheetml/2006/main" count="121" uniqueCount="44">
  <si>
    <t>masz:</t>
  </si>
  <si>
    <t>krów</t>
  </si>
  <si>
    <t>działki</t>
  </si>
  <si>
    <t>cena krów</t>
  </si>
  <si>
    <t>cena mięsa</t>
  </si>
  <si>
    <t>cena pszenicy</t>
  </si>
  <si>
    <t>-stała</t>
  </si>
  <si>
    <t>cena mleka</t>
  </si>
  <si>
    <t>3 tury</t>
  </si>
  <si>
    <t>zmaksymalizować majątek</t>
  </si>
  <si>
    <t>pastwiska</t>
  </si>
  <si>
    <t>prod 1</t>
  </si>
  <si>
    <t>nowe krowy</t>
  </si>
  <si>
    <t>prod 2</t>
  </si>
  <si>
    <t>mleka</t>
  </si>
  <si>
    <t>przychód</t>
  </si>
  <si>
    <t>mleko</t>
  </si>
  <si>
    <t>pszenica</t>
  </si>
  <si>
    <t>razem</t>
  </si>
  <si>
    <t>koszt</t>
  </si>
  <si>
    <t>płaca</t>
  </si>
  <si>
    <t>pasterze</t>
  </si>
  <si>
    <t>krowy</t>
  </si>
  <si>
    <t>uprawy</t>
  </si>
  <si>
    <t>(ceny nie są zaokrąglane)</t>
  </si>
  <si>
    <t>pszenicy z działki</t>
  </si>
  <si>
    <t>rok 1</t>
  </si>
  <si>
    <t>rok 2</t>
  </si>
  <si>
    <t>rok 3</t>
  </si>
  <si>
    <t>krów na ubój</t>
  </si>
  <si>
    <t>wynik</t>
  </si>
  <si>
    <t>mięso</t>
  </si>
  <si>
    <t>rolnicy</t>
  </si>
  <si>
    <t>zysk z hodowli</t>
  </si>
  <si>
    <t>zysk z roli</t>
  </si>
  <si>
    <t>wartość mięsa nad wartością krowy</t>
  </si>
  <si>
    <t>krów razem</t>
  </si>
  <si>
    <t>rolnik</t>
  </si>
  <si>
    <t>hodowca</t>
  </si>
  <si>
    <t>mieszane</t>
  </si>
  <si>
    <t>na działkę</t>
  </si>
  <si>
    <t>ułamek</t>
  </si>
  <si>
    <t>cel:</t>
  </si>
  <si>
    <t>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</si>
</sst>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/>
    </xf>
    <xf numFmtId="9" fontId="0" fillId="0" borderId="0" xfId="19" applyAlignment="1">
      <alignment/>
    </xf>
    <xf numFmtId="0" fontId="0" fillId="2" borderId="0" xfId="0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8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3.140625" style="0" customWidth="1"/>
    <col min="4" max="4" width="9.7109375" style="0" bestFit="1" customWidth="1"/>
    <col min="6" max="6" width="12.7109375" style="0" customWidth="1"/>
  </cols>
  <sheetData>
    <row r="1" ht="13.5" thickBot="1"/>
    <row r="2" spans="2:14" ht="12.75">
      <c r="B2" t="s">
        <v>0</v>
      </c>
      <c r="F2" s="7"/>
      <c r="G2" s="8" t="s">
        <v>26</v>
      </c>
      <c r="H2" s="8" t="s">
        <v>27</v>
      </c>
      <c r="I2" s="9" t="s">
        <v>28</v>
      </c>
      <c r="K2" s="17" t="s">
        <v>30</v>
      </c>
      <c r="M2" t="s">
        <v>37</v>
      </c>
      <c r="N2">
        <v>1363.772233983162</v>
      </c>
    </row>
    <row r="3" spans="2:14" ht="12.75">
      <c r="B3">
        <v>10</v>
      </c>
      <c r="C3" t="s">
        <v>1</v>
      </c>
      <c r="F3" s="10" t="s">
        <v>10</v>
      </c>
      <c r="G3" s="11">
        <v>0</v>
      </c>
      <c r="H3" s="11">
        <v>0</v>
      </c>
      <c r="I3" s="12">
        <v>0</v>
      </c>
      <c r="K3" s="18">
        <f>D98</f>
        <v>1363.772233983162</v>
      </c>
      <c r="M3" t="s">
        <v>38</v>
      </c>
      <c r="N3">
        <v>1056.6461127955342</v>
      </c>
    </row>
    <row r="4" spans="2:14" ht="13.5" thickBot="1">
      <c r="B4">
        <v>3</v>
      </c>
      <c r="C4" t="s">
        <v>2</v>
      </c>
      <c r="F4" s="13" t="s">
        <v>29</v>
      </c>
      <c r="G4" s="14">
        <v>10</v>
      </c>
      <c r="H4" s="14">
        <v>0</v>
      </c>
      <c r="I4" s="15">
        <v>0</v>
      </c>
      <c r="M4" t="s">
        <v>39</v>
      </c>
      <c r="N4" s="5">
        <v>1241.9951435122844</v>
      </c>
    </row>
    <row r="5" spans="2:9" ht="12.75">
      <c r="B5">
        <v>100</v>
      </c>
      <c r="C5" t="s">
        <v>25</v>
      </c>
      <c r="F5" s="6" t="s">
        <v>41</v>
      </c>
      <c r="G5" s="6">
        <f>A28</f>
        <v>0</v>
      </c>
      <c r="H5" s="6">
        <f>A55</f>
        <v>0</v>
      </c>
      <c r="I5" s="6">
        <f>A82</f>
        <v>0</v>
      </c>
    </row>
    <row r="6" spans="2:9" ht="12.75">
      <c r="B6">
        <v>30</v>
      </c>
      <c r="C6" t="s">
        <v>3</v>
      </c>
      <c r="D6" s="1" t="s">
        <v>6</v>
      </c>
      <c r="F6" s="6" t="s">
        <v>36</v>
      </c>
      <c r="G6" s="6">
        <f>B45</f>
        <v>0</v>
      </c>
      <c r="H6" s="6">
        <f>B72</f>
        <v>0</v>
      </c>
      <c r="I6" s="6">
        <f>B72+B82-I4</f>
        <v>0</v>
      </c>
    </row>
    <row r="7" spans="2:4" ht="12.75">
      <c r="B7" s="5">
        <v>0.3</v>
      </c>
      <c r="C7" t="s">
        <v>4</v>
      </c>
      <c r="D7" s="1" t="s">
        <v>6</v>
      </c>
    </row>
    <row r="8" spans="2:4" ht="12.75">
      <c r="B8" s="5">
        <v>1.7</v>
      </c>
      <c r="C8" t="s">
        <v>5</v>
      </c>
      <c r="D8" s="1" t="s">
        <v>6</v>
      </c>
    </row>
    <row r="9" spans="2:4" ht="12.75">
      <c r="B9" s="5">
        <v>0.5</v>
      </c>
      <c r="C9" t="s">
        <v>7</v>
      </c>
      <c r="D9" s="1" t="s">
        <v>6</v>
      </c>
    </row>
    <row r="10" spans="2:4" ht="12.75">
      <c r="B10" s="5">
        <v>100</v>
      </c>
      <c r="C10" t="s">
        <v>20</v>
      </c>
      <c r="D10" s="1" t="s">
        <v>6</v>
      </c>
    </row>
    <row r="11" ht="12.75">
      <c r="C11" t="s">
        <v>24</v>
      </c>
    </row>
    <row r="12" ht="12.75">
      <c r="B12" t="s">
        <v>8</v>
      </c>
    </row>
    <row r="14" spans="1:2" ht="12.75">
      <c r="A14" s="16" t="s">
        <v>42</v>
      </c>
      <c r="B14" t="s">
        <v>9</v>
      </c>
    </row>
    <row r="16" spans="1:2" s="3" customFormat="1" ht="12.75">
      <c r="A16" s="3">
        <v>1</v>
      </c>
      <c r="B16" s="3" t="s">
        <v>43</v>
      </c>
    </row>
    <row r="18" spans="2:3" ht="12.75">
      <c r="B18">
        <f>B3</f>
        <v>10</v>
      </c>
      <c r="C18" t="s">
        <v>1</v>
      </c>
    </row>
    <row r="19" spans="2:3" ht="12.75">
      <c r="B19">
        <f>G3</f>
        <v>0</v>
      </c>
      <c r="C19" t="s">
        <v>10</v>
      </c>
    </row>
    <row r="20" spans="2:3" ht="12.75">
      <c r="B20">
        <f>$B$4-B19</f>
        <v>3</v>
      </c>
      <c r="C20" t="s">
        <v>23</v>
      </c>
    </row>
    <row r="21" spans="2:4" ht="12.75">
      <c r="B21">
        <f>B6</f>
        <v>30</v>
      </c>
      <c r="C21" t="s">
        <v>3</v>
      </c>
      <c r="D21" s="1" t="s">
        <v>6</v>
      </c>
    </row>
    <row r="22" spans="2:4" ht="12.75">
      <c r="B22">
        <f>B7</f>
        <v>0.3</v>
      </c>
      <c r="C22" t="s">
        <v>4</v>
      </c>
      <c r="D22" s="1" t="s">
        <v>6</v>
      </c>
    </row>
    <row r="23" spans="2:4" ht="12.75">
      <c r="B23" s="5">
        <f>$B$8</f>
        <v>1.7</v>
      </c>
      <c r="C23" t="s">
        <v>5</v>
      </c>
      <c r="D23" s="1" t="s">
        <v>6</v>
      </c>
    </row>
    <row r="24" spans="2:4" ht="12.75">
      <c r="B24">
        <f>B9</f>
        <v>0.5</v>
      </c>
      <c r="C24" t="s">
        <v>7</v>
      </c>
      <c r="D24" s="1" t="s">
        <v>6</v>
      </c>
    </row>
    <row r="25" spans="2:4" ht="12.75">
      <c r="B25" s="5">
        <f>B10</f>
        <v>100</v>
      </c>
      <c r="C25" t="s">
        <v>20</v>
      </c>
      <c r="D25" s="1" t="s">
        <v>6</v>
      </c>
    </row>
    <row r="26" spans="2:3" ht="12.75">
      <c r="B26">
        <f>G4</f>
        <v>10</v>
      </c>
      <c r="C26" t="s">
        <v>29</v>
      </c>
    </row>
    <row r="27" spans="2:3" ht="12.75">
      <c r="B27" s="2">
        <f>IF(B19*(B18-B26)&gt;0,((B18-B26)/B19)^-0.3*2,0)</f>
        <v>0</v>
      </c>
      <c r="C27" t="s">
        <v>11</v>
      </c>
    </row>
    <row r="28" spans="1:3" ht="12.75">
      <c r="A28">
        <f>B27*0.15*(B18-B26)-B28</f>
        <v>0</v>
      </c>
      <c r="B28">
        <f>TRUNC(B27*0.15*(B18-B26))</f>
        <v>0</v>
      </c>
      <c r="C28" t="s">
        <v>12</v>
      </c>
    </row>
    <row r="30" spans="2:3" ht="12.75">
      <c r="B30" s="2">
        <f>IF(B19*(B18-B26)&gt;0,((B18+B28-B26)/B19)^-0.3*2,0)</f>
        <v>0</v>
      </c>
      <c r="C30" t="s">
        <v>13</v>
      </c>
    </row>
    <row r="31" spans="2:3" ht="12.75">
      <c r="B31">
        <f>(B18-B26)*B30*75</f>
        <v>0</v>
      </c>
      <c r="C31" t="s">
        <v>14</v>
      </c>
    </row>
    <row r="33" ht="12.75">
      <c r="I33" t="s">
        <v>40</v>
      </c>
    </row>
    <row r="34" spans="3:9" ht="12.75">
      <c r="C34" t="s">
        <v>15</v>
      </c>
      <c r="D34">
        <f>B31*B9</f>
        <v>0</v>
      </c>
      <c r="E34" t="s">
        <v>16</v>
      </c>
      <c r="F34">
        <f>D34+D37</f>
        <v>-316.22776601683796</v>
      </c>
      <c r="G34" t="s">
        <v>33</v>
      </c>
      <c r="I34" t="e">
        <f>F34/G3</f>
        <v>#DIV/0!</v>
      </c>
    </row>
    <row r="35" spans="4:9" ht="12.75">
      <c r="D35">
        <f>B20*B23*$B$5</f>
        <v>509.99999999999994</v>
      </c>
      <c r="E35" t="s">
        <v>17</v>
      </c>
      <c r="F35">
        <f>D35+D38</f>
        <v>359.99999999999994</v>
      </c>
      <c r="G35" t="s">
        <v>34</v>
      </c>
      <c r="I35">
        <f>F35/($B$4-G3)</f>
        <v>119.99999999999999</v>
      </c>
    </row>
    <row r="36" spans="4:7" ht="12.75">
      <c r="D36">
        <f>B26*B22*200</f>
        <v>600</v>
      </c>
      <c r="E36" t="s">
        <v>31</v>
      </c>
      <c r="F36">
        <f>200*B22-$B$21</f>
        <v>30</v>
      </c>
      <c r="G36" t="s">
        <v>35</v>
      </c>
    </row>
    <row r="37" spans="3:5" ht="12.75">
      <c r="C37" t="s">
        <v>19</v>
      </c>
      <c r="D37">
        <f>(B28+B18)^0.5*B25*(-1)</f>
        <v>-316.22776601683796</v>
      </c>
      <c r="E37" t="s">
        <v>21</v>
      </c>
    </row>
    <row r="38" spans="4:5" ht="12.75">
      <c r="D38">
        <f>-B20/2*B25</f>
        <v>-150</v>
      </c>
      <c r="E38" t="s">
        <v>32</v>
      </c>
    </row>
    <row r="43" spans="1:2" s="3" customFormat="1" ht="12.75">
      <c r="A43" s="3">
        <v>2</v>
      </c>
      <c r="B43" s="3" t="s">
        <v>43</v>
      </c>
    </row>
    <row r="45" spans="2:3" ht="12.75">
      <c r="B45">
        <f>B18+B28-B26</f>
        <v>0</v>
      </c>
      <c r="C45" t="s">
        <v>1</v>
      </c>
    </row>
    <row r="46" spans="2:3" ht="12.75">
      <c r="B46">
        <f>H3</f>
        <v>0</v>
      </c>
      <c r="C46" t="s">
        <v>10</v>
      </c>
    </row>
    <row r="47" spans="2:3" ht="12.75">
      <c r="B47">
        <f>$B$4-B46</f>
        <v>3</v>
      </c>
      <c r="C47" t="s">
        <v>23</v>
      </c>
    </row>
    <row r="48" spans="2:4" ht="12.75">
      <c r="B48">
        <f>B21</f>
        <v>30</v>
      </c>
      <c r="C48" t="s">
        <v>3</v>
      </c>
      <c r="D48" s="1" t="s">
        <v>6</v>
      </c>
    </row>
    <row r="49" spans="2:4" ht="12.75">
      <c r="B49">
        <f>B22</f>
        <v>0.3</v>
      </c>
      <c r="C49" t="s">
        <v>4</v>
      </c>
      <c r="D49" s="1" t="s">
        <v>6</v>
      </c>
    </row>
    <row r="50" spans="2:4" ht="12.75">
      <c r="B50" s="5">
        <f>$B$8</f>
        <v>1.7</v>
      </c>
      <c r="C50" t="s">
        <v>5</v>
      </c>
      <c r="D50" s="1" t="s">
        <v>6</v>
      </c>
    </row>
    <row r="51" spans="2:4" ht="12.75">
      <c r="B51" s="4">
        <f>B24</f>
        <v>0.5</v>
      </c>
      <c r="C51" t="s">
        <v>7</v>
      </c>
      <c r="D51" s="1" t="s">
        <v>6</v>
      </c>
    </row>
    <row r="52" spans="2:4" ht="12.75">
      <c r="B52">
        <v>100</v>
      </c>
      <c r="C52" t="s">
        <v>20</v>
      </c>
      <c r="D52" s="1" t="s">
        <v>6</v>
      </c>
    </row>
    <row r="53" spans="2:3" ht="12.75">
      <c r="B53">
        <f>H4</f>
        <v>0</v>
      </c>
      <c r="C53" t="s">
        <v>29</v>
      </c>
    </row>
    <row r="54" spans="2:3" ht="12.75">
      <c r="B54" s="2">
        <f>IF(B46*(B45-B53)&gt;0,((B45-B53)/B46)^-0.3*2,0)</f>
        <v>0</v>
      </c>
      <c r="C54" t="s">
        <v>11</v>
      </c>
    </row>
    <row r="55" spans="1:3" ht="12.75">
      <c r="A55">
        <f>B54*0.15*(B45-B53)-B55</f>
        <v>0</v>
      </c>
      <c r="B55">
        <f>TRUNC(B54*0.15*(B45-B53))</f>
        <v>0</v>
      </c>
      <c r="C55" t="s">
        <v>12</v>
      </c>
    </row>
    <row r="57" spans="2:3" ht="12.75">
      <c r="B57" s="2">
        <f>IF(B46*(B45-B53)&gt;0,((B45+B55-B53)/B46)^-0.3*2,0)</f>
        <v>0</v>
      </c>
      <c r="C57" t="s">
        <v>13</v>
      </c>
    </row>
    <row r="58" spans="2:3" ht="12.75">
      <c r="B58">
        <f>(B45-B53)*B57*75</f>
        <v>0</v>
      </c>
      <c r="C58" t="s">
        <v>14</v>
      </c>
    </row>
    <row r="60" ht="12.75">
      <c r="I60" t="s">
        <v>40</v>
      </c>
    </row>
    <row r="61" spans="3:9" ht="12.75">
      <c r="C61" t="s">
        <v>15</v>
      </c>
      <c r="D61">
        <f>B58*B51</f>
        <v>0</v>
      </c>
      <c r="E61" t="s">
        <v>16</v>
      </c>
      <c r="F61">
        <f>D61+D64</f>
        <v>0</v>
      </c>
      <c r="G61" t="s">
        <v>33</v>
      </c>
      <c r="I61" t="e">
        <f>F61/H3</f>
        <v>#DIV/0!</v>
      </c>
    </row>
    <row r="62" spans="4:9" ht="12.75">
      <c r="D62">
        <f>B47*B50*$B$5</f>
        <v>509.99999999999994</v>
      </c>
      <c r="E62" t="s">
        <v>17</v>
      </c>
      <c r="F62">
        <f>D62+D65</f>
        <v>359.99999999999994</v>
      </c>
      <c r="G62" t="s">
        <v>34</v>
      </c>
      <c r="I62">
        <f>F62/($B$4-H3)</f>
        <v>119.99999999999999</v>
      </c>
    </row>
    <row r="63" spans="4:7" ht="12.75">
      <c r="D63">
        <f>B53*B49*200</f>
        <v>0</v>
      </c>
      <c r="E63" t="s">
        <v>31</v>
      </c>
      <c r="F63">
        <f>200*B49-$B$21</f>
        <v>30</v>
      </c>
      <c r="G63" t="s">
        <v>35</v>
      </c>
    </row>
    <row r="64" spans="3:5" ht="12.75">
      <c r="C64" t="s">
        <v>19</v>
      </c>
      <c r="D64">
        <f>(B55+B45)^0.5*B52*(-1)</f>
        <v>0</v>
      </c>
      <c r="E64" t="s">
        <v>21</v>
      </c>
    </row>
    <row r="65" spans="4:5" ht="12.75">
      <c r="D65">
        <f>-B47/2*B52</f>
        <v>-150</v>
      </c>
      <c r="E65" t="s">
        <v>32</v>
      </c>
    </row>
    <row r="70" spans="1:2" s="3" customFormat="1" ht="12.75">
      <c r="A70" s="3">
        <v>3</v>
      </c>
      <c r="B70" s="3" t="s">
        <v>43</v>
      </c>
    </row>
    <row r="72" spans="2:3" ht="12.75">
      <c r="B72">
        <f>B45+B55-B53</f>
        <v>0</v>
      </c>
      <c r="C72" t="s">
        <v>1</v>
      </c>
    </row>
    <row r="73" spans="2:3" ht="12.75">
      <c r="B73">
        <f>I3</f>
        <v>0</v>
      </c>
      <c r="C73" t="s">
        <v>10</v>
      </c>
    </row>
    <row r="74" spans="2:3" ht="12.75">
      <c r="B74">
        <f>$B$4-B73</f>
        <v>3</v>
      </c>
      <c r="C74" t="s">
        <v>23</v>
      </c>
    </row>
    <row r="75" spans="2:4" ht="12.75">
      <c r="B75">
        <f>B48</f>
        <v>30</v>
      </c>
      <c r="C75" t="s">
        <v>3</v>
      </c>
      <c r="D75" s="1" t="s">
        <v>6</v>
      </c>
    </row>
    <row r="76" spans="2:4" ht="12.75">
      <c r="B76">
        <f>B49</f>
        <v>0.3</v>
      </c>
      <c r="C76" t="s">
        <v>4</v>
      </c>
      <c r="D76" s="1" t="s">
        <v>6</v>
      </c>
    </row>
    <row r="77" spans="2:4" ht="12.75">
      <c r="B77" s="5">
        <f>$B$8</f>
        <v>1.7</v>
      </c>
      <c r="C77" t="s">
        <v>5</v>
      </c>
      <c r="D77" s="1" t="s">
        <v>6</v>
      </c>
    </row>
    <row r="78" spans="2:4" ht="12.75">
      <c r="B78" s="4">
        <f>B51</f>
        <v>0.5</v>
      </c>
      <c r="C78" t="s">
        <v>7</v>
      </c>
      <c r="D78" s="1" t="s">
        <v>6</v>
      </c>
    </row>
    <row r="79" spans="2:4" ht="12.75">
      <c r="B79">
        <v>100</v>
      </c>
      <c r="C79" t="s">
        <v>20</v>
      </c>
      <c r="D79" s="1" t="s">
        <v>6</v>
      </c>
    </row>
    <row r="80" spans="2:3" ht="12.75">
      <c r="B80">
        <f>I4</f>
        <v>0</v>
      </c>
      <c r="C80" t="s">
        <v>29</v>
      </c>
    </row>
    <row r="81" spans="2:3" ht="12.75">
      <c r="B81" s="2">
        <f>IF(B73*(B72-B80)&gt;0,((B72-B80)/B73)^-0.3*2,0)</f>
        <v>0</v>
      </c>
      <c r="C81" t="s">
        <v>11</v>
      </c>
    </row>
    <row r="82" spans="1:3" ht="12.75">
      <c r="A82">
        <f>B81*0.15*(B72-B80)-B82</f>
        <v>0</v>
      </c>
      <c r="B82">
        <f>TRUNC(B81*0.15*(B72-B80))</f>
        <v>0</v>
      </c>
      <c r="C82" t="s">
        <v>12</v>
      </c>
    </row>
    <row r="84" spans="2:3" ht="12.75">
      <c r="B84" s="2">
        <f>IF(B73*(B72-B80)&gt;0,((B72+B82-B80)/B73)^-0.3*2,0)</f>
        <v>0</v>
      </c>
      <c r="C84" t="s">
        <v>13</v>
      </c>
    </row>
    <row r="85" spans="2:3" ht="12.75">
      <c r="B85">
        <f>(B72-B80)*B84*75</f>
        <v>0</v>
      </c>
      <c r="C85" t="s">
        <v>14</v>
      </c>
    </row>
    <row r="87" ht="12.75">
      <c r="I87" t="s">
        <v>40</v>
      </c>
    </row>
    <row r="88" spans="3:9" ht="12.75">
      <c r="C88" t="s">
        <v>15</v>
      </c>
      <c r="D88">
        <f>B85*B78</f>
        <v>0</v>
      </c>
      <c r="E88" t="s">
        <v>16</v>
      </c>
      <c r="F88">
        <f>D88+D91</f>
        <v>0</v>
      </c>
      <c r="G88" t="s">
        <v>33</v>
      </c>
      <c r="I88" t="e">
        <f>F88/I3</f>
        <v>#DIV/0!</v>
      </c>
    </row>
    <row r="89" spans="4:9" ht="12.75">
      <c r="D89">
        <f>B74*B77*$B$5</f>
        <v>509.99999999999994</v>
      </c>
      <c r="E89" t="s">
        <v>17</v>
      </c>
      <c r="F89">
        <f>D89+D92</f>
        <v>359.99999999999994</v>
      </c>
      <c r="G89" t="s">
        <v>34</v>
      </c>
      <c r="I89">
        <f>F89/($B$4-I4)</f>
        <v>119.99999999999999</v>
      </c>
    </row>
    <row r="90" spans="4:7" ht="12.75">
      <c r="D90">
        <f>B80*B76*200</f>
        <v>0</v>
      </c>
      <c r="E90" t="s">
        <v>31</v>
      </c>
      <c r="F90">
        <f>200*B76-$B$21</f>
        <v>30</v>
      </c>
      <c r="G90" t="s">
        <v>35</v>
      </c>
    </row>
    <row r="91" spans="3:5" ht="12.75">
      <c r="C91" t="s">
        <v>19</v>
      </c>
      <c r="D91">
        <f>(B82+B72)^0.5*B79*(-1)</f>
        <v>0</v>
      </c>
      <c r="E91" t="s">
        <v>21</v>
      </c>
    </row>
    <row r="92" spans="4:5" ht="12.75">
      <c r="D92">
        <f>-B74/2*B79</f>
        <v>-150</v>
      </c>
      <c r="E92" t="s">
        <v>32</v>
      </c>
    </row>
    <row r="93" spans="4:5" ht="12.75">
      <c r="D93">
        <f>B75*(B72+B82-B80)</f>
        <v>0</v>
      </c>
      <c r="E93" t="s">
        <v>22</v>
      </c>
    </row>
    <row r="98" spans="3:4" ht="12.75">
      <c r="C98" s="17" t="s">
        <v>18</v>
      </c>
      <c r="D98" s="17">
        <f>SUM(D19:D93)</f>
        <v>1363.772233983162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Smieszkol</dc:creator>
  <cp:keywords/>
  <dc:description/>
  <cp:lastModifiedBy>Tomasz Smieszkol</cp:lastModifiedBy>
  <dcterms:created xsi:type="dcterms:W3CDTF">2007-02-18T15:46:20Z</dcterms:created>
  <dcterms:modified xsi:type="dcterms:W3CDTF">2007-03-21T09:20:52Z</dcterms:modified>
  <cp:category/>
  <cp:version/>
  <cp:contentType/>
  <cp:contentStatus/>
</cp:coreProperties>
</file>