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315" windowHeight="7995"/>
  </bookViews>
  <sheets>
    <sheet name="symulator emerytur" sheetId="1" r:id="rId1"/>
  </sheets>
  <calcPr calcId="125725"/>
</workbook>
</file>

<file path=xl/calcChain.xml><?xml version="1.0" encoding="utf-8"?>
<calcChain xmlns="http://schemas.openxmlformats.org/spreadsheetml/2006/main">
  <c r="C7" i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D48" s="1"/>
  <c r="D8" l="1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7"/>
  <c r="E7" s="1"/>
  <c r="J7" s="1"/>
  <c r="K7" s="1"/>
  <c r="L7" s="1"/>
  <c r="M7" s="1"/>
  <c r="E8" l="1"/>
  <c r="E9" s="1"/>
  <c r="J8" l="1"/>
  <c r="K8" s="1"/>
  <c r="L8" s="1"/>
  <c r="M8" s="1"/>
  <c r="E10"/>
  <c r="J9"/>
  <c r="K9" s="1"/>
  <c r="L9" s="1"/>
  <c r="M9" s="1"/>
  <c r="E11" l="1"/>
  <c r="J10"/>
  <c r="K10" s="1"/>
  <c r="L10" s="1"/>
  <c r="M10" s="1"/>
  <c r="E12" l="1"/>
  <c r="J11"/>
  <c r="K11" s="1"/>
  <c r="L11" s="1"/>
  <c r="M11" s="1"/>
  <c r="E13" l="1"/>
  <c r="J12"/>
  <c r="K12" s="1"/>
  <c r="L12" s="1"/>
  <c r="M12" s="1"/>
  <c r="E14" l="1"/>
  <c r="J13"/>
  <c r="K13" s="1"/>
  <c r="L13" s="1"/>
  <c r="M13" s="1"/>
  <c r="E15" l="1"/>
  <c r="J14"/>
  <c r="K14" s="1"/>
  <c r="L14" s="1"/>
  <c r="M14" s="1"/>
  <c r="E16" l="1"/>
  <c r="J15"/>
  <c r="K15" s="1"/>
  <c r="L15" s="1"/>
  <c r="M15" s="1"/>
  <c r="E17" l="1"/>
  <c r="J16"/>
  <c r="K16" s="1"/>
  <c r="L16" s="1"/>
  <c r="M16" s="1"/>
  <c r="E18" l="1"/>
  <c r="J17"/>
  <c r="K17" s="1"/>
  <c r="L17" s="1"/>
  <c r="M17" s="1"/>
  <c r="E19" l="1"/>
  <c r="J18"/>
  <c r="K18" s="1"/>
  <c r="L18" s="1"/>
  <c r="M18" s="1"/>
  <c r="E20" l="1"/>
  <c r="J19"/>
  <c r="K19" s="1"/>
  <c r="L19" s="1"/>
  <c r="M19" s="1"/>
  <c r="E21" l="1"/>
  <c r="J20"/>
  <c r="K20" s="1"/>
  <c r="L20" s="1"/>
  <c r="M20" s="1"/>
  <c r="E22" l="1"/>
  <c r="J21"/>
  <c r="K21" s="1"/>
  <c r="L21" s="1"/>
  <c r="M21" s="1"/>
  <c r="E23" l="1"/>
  <c r="J22"/>
  <c r="K22" s="1"/>
  <c r="L22" s="1"/>
  <c r="M22" s="1"/>
  <c r="E24" l="1"/>
  <c r="J23"/>
  <c r="K23" s="1"/>
  <c r="L23" s="1"/>
  <c r="M23" s="1"/>
  <c r="E25" l="1"/>
  <c r="J24"/>
  <c r="K24" s="1"/>
  <c r="L24" s="1"/>
  <c r="M24" s="1"/>
  <c r="E26" l="1"/>
  <c r="J25"/>
  <c r="K25" s="1"/>
  <c r="L25" s="1"/>
  <c r="M25" s="1"/>
  <c r="E27" l="1"/>
  <c r="J26"/>
  <c r="K26" s="1"/>
  <c r="L26" s="1"/>
  <c r="M26" s="1"/>
  <c r="E28" l="1"/>
  <c r="J27"/>
  <c r="K27" s="1"/>
  <c r="L27" s="1"/>
  <c r="M27" s="1"/>
  <c r="E29" l="1"/>
  <c r="J28"/>
  <c r="K28" s="1"/>
  <c r="L28" s="1"/>
  <c r="M28" s="1"/>
  <c r="E30" l="1"/>
  <c r="J29"/>
  <c r="K29" s="1"/>
  <c r="L29" s="1"/>
  <c r="M29" s="1"/>
  <c r="E31" l="1"/>
  <c r="J30"/>
  <c r="K30" s="1"/>
  <c r="L30" s="1"/>
  <c r="M30" s="1"/>
  <c r="E32" l="1"/>
  <c r="J31"/>
  <c r="K31" s="1"/>
  <c r="L31" s="1"/>
  <c r="M31" s="1"/>
  <c r="E33" l="1"/>
  <c r="J32"/>
  <c r="K32" s="1"/>
  <c r="L32" s="1"/>
  <c r="M32" s="1"/>
  <c r="E34" l="1"/>
  <c r="J33"/>
  <c r="K33" s="1"/>
  <c r="L33" s="1"/>
  <c r="M33" s="1"/>
  <c r="E35" l="1"/>
  <c r="J34"/>
  <c r="K34" s="1"/>
  <c r="L34" s="1"/>
  <c r="M34" s="1"/>
  <c r="E36" l="1"/>
  <c r="J35"/>
  <c r="K35" s="1"/>
  <c r="L35" s="1"/>
  <c r="M35" s="1"/>
  <c r="E37" l="1"/>
  <c r="J36"/>
  <c r="K36" s="1"/>
  <c r="L36" s="1"/>
  <c r="M36" s="1"/>
  <c r="E38" l="1"/>
  <c r="J37"/>
  <c r="K37" s="1"/>
  <c r="L37" s="1"/>
  <c r="M37" s="1"/>
  <c r="E39" l="1"/>
  <c r="J38"/>
  <c r="K38" s="1"/>
  <c r="L38" s="1"/>
  <c r="M38" s="1"/>
  <c r="E40" l="1"/>
  <c r="J39"/>
  <c r="K39" s="1"/>
  <c r="L39" s="1"/>
  <c r="M39" s="1"/>
  <c r="E41" l="1"/>
  <c r="J40"/>
  <c r="K40" s="1"/>
  <c r="L40" s="1"/>
  <c r="M40" s="1"/>
  <c r="E42" l="1"/>
  <c r="F67"/>
  <c r="F65"/>
  <c r="F63"/>
  <c r="F61"/>
  <c r="F59"/>
  <c r="F57"/>
  <c r="F55"/>
  <c r="F53"/>
  <c r="F51"/>
  <c r="F49"/>
  <c r="F47"/>
  <c r="F45"/>
  <c r="F43"/>
  <c r="J41"/>
  <c r="F68"/>
  <c r="F66"/>
  <c r="F64"/>
  <c r="F62"/>
  <c r="F60"/>
  <c r="F58"/>
  <c r="F56"/>
  <c r="F54"/>
  <c r="F52"/>
  <c r="F50"/>
  <c r="F48"/>
  <c r="F46"/>
  <c r="F44"/>
  <c r="F42"/>
  <c r="K41" l="1"/>
  <c r="L41" s="1"/>
  <c r="M41" s="1"/>
  <c r="J42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E43"/>
  <c r="K42"/>
  <c r="L42"/>
  <c r="M42" s="1"/>
  <c r="I46" l="1"/>
  <c r="I48"/>
  <c r="I45"/>
  <c r="I47"/>
  <c r="I44"/>
  <c r="E44"/>
  <c r="K43"/>
  <c r="L43"/>
  <c r="M43" s="1"/>
  <c r="M44" l="1"/>
  <c r="M45" s="1"/>
  <c r="M46" s="1"/>
  <c r="M47" s="1"/>
  <c r="M48" s="1"/>
  <c r="E45"/>
  <c r="L44"/>
  <c r="K44"/>
  <c r="I49" l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E46"/>
  <c r="K45"/>
  <c r="L45"/>
  <c r="M49" l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E47"/>
  <c r="L46"/>
  <c r="G67"/>
  <c r="G65"/>
  <c r="G63"/>
  <c r="G61"/>
  <c r="G59"/>
  <c r="G57"/>
  <c r="G55"/>
  <c r="G53"/>
  <c r="G51"/>
  <c r="G49"/>
  <c r="G47"/>
  <c r="K46"/>
  <c r="G68"/>
  <c r="G66"/>
  <c r="G64"/>
  <c r="G62"/>
  <c r="G60"/>
  <c r="G58"/>
  <c r="G56"/>
  <c r="G54"/>
  <c r="G52"/>
  <c r="G50"/>
  <c r="G48"/>
  <c r="K47" l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E48"/>
  <c r="L47"/>
  <c r="L48" l="1"/>
  <c r="H67"/>
  <c r="H65"/>
  <c r="H63"/>
  <c r="H61"/>
  <c r="H59"/>
  <c r="H57"/>
  <c r="H55"/>
  <c r="H53"/>
  <c r="H51"/>
  <c r="H49"/>
  <c r="H68"/>
  <c r="H66"/>
  <c r="H64"/>
  <c r="H62"/>
  <c r="H60"/>
  <c r="H58"/>
  <c r="H56"/>
  <c r="H54"/>
  <c r="H52"/>
  <c r="H50"/>
  <c r="L49" l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</calcChain>
</file>

<file path=xl/sharedStrings.xml><?xml version="1.0" encoding="utf-8"?>
<sst xmlns="http://schemas.openxmlformats.org/spreadsheetml/2006/main" count="18" uniqueCount="14">
  <si>
    <t>wiek</t>
  </si>
  <si>
    <t>http://smarterpoland.pl/index.php/2012/04/jakie-sa-szanse-na-dozycie-emerytury-i-ile-pozyjemy-na-emeryturze-czyli-rzut-oka-na-dane-o-trwaniu-zycia/</t>
  </si>
  <si>
    <t>źródło:</t>
  </si>
  <si>
    <t>wzrost zarobków r/r:</t>
  </si>
  <si>
    <t>składka emerytalna</t>
  </si>
  <si>
    <t>zarobki brutto</t>
  </si>
  <si>
    <t>zarobki miesięcznie brutto</t>
  </si>
  <si>
    <t>średnia długość życia na emeryturze (lata):</t>
  </si>
  <si>
    <t>fundusz emerytalny</t>
  </si>
  <si>
    <t>emerytura od 60 roku</t>
  </si>
  <si>
    <t>emerytura od 65 roku</t>
  </si>
  <si>
    <t>emerytura od 67 roku</t>
  </si>
  <si>
    <t>kapitał emerytalny</t>
  </si>
  <si>
    <t>wcześniejsza emerytura od 62 roku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</si>
</sst>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_-* #,##0\ &quot;zł&quot;_-;\-* #,##0\ &quot;zł&quot;_-;_-* &quot;-&quot;??\ &quot;zł&quot;_-;_-@_-"/>
    <numFmt numFmtId="167" formatCode="_-* #,##0\ _z_ł_-;\-* #,##0\ _z_ł_-;_-* &quot;-&quot;??\ _z_ł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5" fontId="3" fillId="2" borderId="2" xfId="2" applyNumberFormat="1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9" fontId="3" fillId="2" borderId="1" xfId="3" applyFont="1" applyFill="1" applyBorder="1"/>
    <xf numFmtId="165" fontId="0" fillId="0" borderId="0" xfId="0" applyNumberFormat="1"/>
    <xf numFmtId="167" fontId="3" fillId="2" borderId="3" xfId="1" applyNumberFormat="1" applyFont="1" applyFill="1" applyBorder="1"/>
    <xf numFmtId="0" fontId="4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65" fontId="0" fillId="0" borderId="0" xfId="0" applyNumberFormat="1" applyBorder="1"/>
    <xf numFmtId="165" fontId="0" fillId="0" borderId="8" xfId="0" applyNumberFormat="1" applyBorder="1"/>
    <xf numFmtId="1" fontId="0" fillId="0" borderId="7" xfId="0" applyNumberFormat="1" applyBorder="1"/>
    <xf numFmtId="1" fontId="0" fillId="0" borderId="0" xfId="0" applyNumberFormat="1" applyBorder="1"/>
    <xf numFmtId="1" fontId="0" fillId="0" borderId="8" xfId="0" applyNumberForma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Border="1" applyAlignment="1"/>
    <xf numFmtId="0" fontId="5" fillId="0" borderId="8" xfId="0" applyFon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3003364194078515"/>
          <c:y val="3.5630255188690153E-2"/>
          <c:w val="0.79034928542787131"/>
          <c:h val="0.90582281919665675"/>
        </c:manualLayout>
      </c:layout>
      <c:lineChart>
        <c:grouping val="standard"/>
        <c:ser>
          <c:idx val="3"/>
          <c:order val="3"/>
          <c:tx>
            <c:strRef>
              <c:f>'symulator emerytur'!$J$6</c:f>
              <c:strCache>
                <c:ptCount val="1"/>
                <c:pt idx="0">
                  <c:v>emerytura od 60 roku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emerytur'!$J$7:$J$68</c:f>
              <c:numCache>
                <c:formatCode>_-* #,##0\ "zł"_-;\-* #,##0\ "zł"_-;_-* "-"??\ "zł"_-;_-@_-</c:formatCode>
                <c:ptCount val="62"/>
                <c:pt idx="0">
                  <c:v>7030.8</c:v>
                </c:pt>
                <c:pt idx="1">
                  <c:v>14342.832</c:v>
                </c:pt>
                <c:pt idx="2">
                  <c:v>21947.345280000001</c:v>
                </c:pt>
                <c:pt idx="3">
                  <c:v>29856.0390912</c:v>
                </c:pt>
                <c:pt idx="4">
                  <c:v>38081.080654848003</c:v>
                </c:pt>
                <c:pt idx="5">
                  <c:v>46635.123881041924</c:v>
                </c:pt>
                <c:pt idx="6">
                  <c:v>55531.328836283603</c:v>
                </c:pt>
                <c:pt idx="7">
                  <c:v>64783.381989734946</c:v>
                </c:pt>
                <c:pt idx="8">
                  <c:v>74405.517269324337</c:v>
                </c:pt>
                <c:pt idx="9">
                  <c:v>84412.53796009731</c:v>
                </c:pt>
                <c:pt idx="10">
                  <c:v>94819.839478501206</c:v>
                </c:pt>
                <c:pt idx="11">
                  <c:v>105643.43305764126</c:v>
                </c:pt>
                <c:pt idx="12">
                  <c:v>116899.97037994691</c:v>
                </c:pt>
                <c:pt idx="13">
                  <c:v>128606.76919514479</c:v>
                </c:pt>
                <c:pt idx="14">
                  <c:v>140781.83996295059</c:v>
                </c:pt>
                <c:pt idx="15">
                  <c:v>153443.91356146862</c:v>
                </c:pt>
                <c:pt idx="16">
                  <c:v>166612.47010392736</c:v>
                </c:pt>
                <c:pt idx="17">
                  <c:v>180307.76890808446</c:v>
                </c:pt>
                <c:pt idx="18">
                  <c:v>194550.87966440784</c:v>
                </c:pt>
                <c:pt idx="19">
                  <c:v>209363.71485098416</c:v>
                </c:pt>
                <c:pt idx="20">
                  <c:v>224769.06344502355</c:v>
                </c:pt>
                <c:pt idx="21">
                  <c:v>240790.62598282451</c:v>
                </c:pt>
                <c:pt idx="22">
                  <c:v>257453.05102213752</c:v>
                </c:pt>
                <c:pt idx="23">
                  <c:v>274781.973063023</c:v>
                </c:pt>
                <c:pt idx="24">
                  <c:v>292804.05198554392</c:v>
                </c:pt>
                <c:pt idx="25">
                  <c:v>311547.01406496571</c:v>
                </c:pt>
                <c:pt idx="26">
                  <c:v>331039.69462756434</c:v>
                </c:pt>
                <c:pt idx="27">
                  <c:v>351312.08241266693</c:v>
                </c:pt>
                <c:pt idx="28">
                  <c:v>372395.36570917361</c:v>
                </c:pt>
                <c:pt idx="29">
                  <c:v>394321.98033754056</c:v>
                </c:pt>
                <c:pt idx="30">
                  <c:v>417125.65955104219</c:v>
                </c:pt>
                <c:pt idx="31">
                  <c:v>440841.48593308387</c:v>
                </c:pt>
                <c:pt idx="32">
                  <c:v>465505.94537040725</c:v>
                </c:pt>
                <c:pt idx="33">
                  <c:v>491156.98318522354</c:v>
                </c:pt>
                <c:pt idx="34">
                  <c:v>517834.06251263252</c:v>
                </c:pt>
                <c:pt idx="35">
                  <c:v>498655.02316031279</c:v>
                </c:pt>
                <c:pt idx="36">
                  <c:v>479475.98380799306</c:v>
                </c:pt>
                <c:pt idx="37">
                  <c:v>460296.94445567334</c:v>
                </c:pt>
                <c:pt idx="38">
                  <c:v>441117.90510335361</c:v>
                </c:pt>
                <c:pt idx="39">
                  <c:v>421938.86575103388</c:v>
                </c:pt>
                <c:pt idx="40">
                  <c:v>402759.82639871415</c:v>
                </c:pt>
                <c:pt idx="41">
                  <c:v>383580.78704639443</c:v>
                </c:pt>
                <c:pt idx="42">
                  <c:v>364401.7476940747</c:v>
                </c:pt>
                <c:pt idx="43">
                  <c:v>345222.70834175497</c:v>
                </c:pt>
                <c:pt idx="44">
                  <c:v>326043.66898943525</c:v>
                </c:pt>
                <c:pt idx="45">
                  <c:v>306864.62963711552</c:v>
                </c:pt>
                <c:pt idx="46">
                  <c:v>287685.59028479579</c:v>
                </c:pt>
                <c:pt idx="47">
                  <c:v>268506.55093247606</c:v>
                </c:pt>
                <c:pt idx="48">
                  <c:v>249327.51158015634</c:v>
                </c:pt>
                <c:pt idx="49">
                  <c:v>230148.47222783661</c:v>
                </c:pt>
                <c:pt idx="50">
                  <c:v>210969.43287551688</c:v>
                </c:pt>
                <c:pt idx="51">
                  <c:v>191790.39352319716</c:v>
                </c:pt>
                <c:pt idx="52">
                  <c:v>172611.35417087743</c:v>
                </c:pt>
                <c:pt idx="53">
                  <c:v>153432.3148185577</c:v>
                </c:pt>
                <c:pt idx="54">
                  <c:v>134253.27546623797</c:v>
                </c:pt>
                <c:pt idx="55">
                  <c:v>115074.23611391825</c:v>
                </c:pt>
                <c:pt idx="56">
                  <c:v>95895.19676159852</c:v>
                </c:pt>
                <c:pt idx="57">
                  <c:v>76716.157409278792</c:v>
                </c:pt>
                <c:pt idx="58">
                  <c:v>57537.118056959065</c:v>
                </c:pt>
                <c:pt idx="59">
                  <c:v>38358.078704639338</c:v>
                </c:pt>
                <c:pt idx="60">
                  <c:v>19179.039352319614</c:v>
                </c:pt>
                <c:pt idx="61">
                  <c:v>-1.0913936421275139E-10</c:v>
                </c:pt>
              </c:numCache>
            </c:numRef>
          </c:val>
        </c:ser>
        <c:ser>
          <c:idx val="4"/>
          <c:order val="4"/>
          <c:tx>
            <c:strRef>
              <c:f>'symulator emerytur'!$K$6</c:f>
              <c:strCache>
                <c:ptCount val="1"/>
                <c:pt idx="0">
                  <c:v>emerytura od 65 roku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emerytur'!$K$7:$K$68</c:f>
              <c:numCache>
                <c:formatCode>_-* #,##0\ "zł"_-;\-* #,##0\ "zł"_-;_-* "-"??\ "zł"_-;_-@_-</c:formatCode>
                <c:ptCount val="62"/>
                <c:pt idx="0">
                  <c:v>7030.8</c:v>
                </c:pt>
                <c:pt idx="1">
                  <c:v>14342.832</c:v>
                </c:pt>
                <c:pt idx="2">
                  <c:v>21947.345280000001</c:v>
                </c:pt>
                <c:pt idx="3">
                  <c:v>29856.0390912</c:v>
                </c:pt>
                <c:pt idx="4">
                  <c:v>38081.080654848003</c:v>
                </c:pt>
                <c:pt idx="5">
                  <c:v>46635.123881041924</c:v>
                </c:pt>
                <c:pt idx="6">
                  <c:v>55531.328836283603</c:v>
                </c:pt>
                <c:pt idx="7">
                  <c:v>64783.381989734946</c:v>
                </c:pt>
                <c:pt idx="8">
                  <c:v>74405.517269324337</c:v>
                </c:pt>
                <c:pt idx="9">
                  <c:v>84412.53796009731</c:v>
                </c:pt>
                <c:pt idx="10">
                  <c:v>94819.839478501206</c:v>
                </c:pt>
                <c:pt idx="11">
                  <c:v>105643.43305764126</c:v>
                </c:pt>
                <c:pt idx="12">
                  <c:v>116899.97037994691</c:v>
                </c:pt>
                <c:pt idx="13">
                  <c:v>128606.76919514479</c:v>
                </c:pt>
                <c:pt idx="14">
                  <c:v>140781.83996295059</c:v>
                </c:pt>
                <c:pt idx="15">
                  <c:v>153443.91356146862</c:v>
                </c:pt>
                <c:pt idx="16">
                  <c:v>166612.47010392736</c:v>
                </c:pt>
                <c:pt idx="17">
                  <c:v>180307.76890808446</c:v>
                </c:pt>
                <c:pt idx="18">
                  <c:v>194550.87966440784</c:v>
                </c:pt>
                <c:pt idx="19">
                  <c:v>209363.71485098416</c:v>
                </c:pt>
                <c:pt idx="20">
                  <c:v>224769.06344502355</c:v>
                </c:pt>
                <c:pt idx="21">
                  <c:v>240790.62598282451</c:v>
                </c:pt>
                <c:pt idx="22">
                  <c:v>257453.05102213752</c:v>
                </c:pt>
                <c:pt idx="23">
                  <c:v>274781.973063023</c:v>
                </c:pt>
                <c:pt idx="24">
                  <c:v>292804.05198554392</c:v>
                </c:pt>
                <c:pt idx="25">
                  <c:v>311547.01406496571</c:v>
                </c:pt>
                <c:pt idx="26">
                  <c:v>331039.69462756434</c:v>
                </c:pt>
                <c:pt idx="27">
                  <c:v>351312.08241266693</c:v>
                </c:pt>
                <c:pt idx="28">
                  <c:v>372395.36570917361</c:v>
                </c:pt>
                <c:pt idx="29">
                  <c:v>394321.98033754056</c:v>
                </c:pt>
                <c:pt idx="30">
                  <c:v>417125.65955104219</c:v>
                </c:pt>
                <c:pt idx="31">
                  <c:v>440841.48593308387</c:v>
                </c:pt>
                <c:pt idx="32">
                  <c:v>465505.94537040725</c:v>
                </c:pt>
                <c:pt idx="33">
                  <c:v>491156.98318522354</c:v>
                </c:pt>
                <c:pt idx="34">
                  <c:v>517834.06251263252</c:v>
                </c:pt>
                <c:pt idx="35">
                  <c:v>545578.2250131378</c:v>
                </c:pt>
                <c:pt idx="36">
                  <c:v>574432.1540136633</c:v>
                </c:pt>
                <c:pt idx="37">
                  <c:v>604440.24017420982</c:v>
                </c:pt>
                <c:pt idx="38">
                  <c:v>635648.64978117822</c:v>
                </c:pt>
                <c:pt idx="39">
                  <c:v>668105.39577242534</c:v>
                </c:pt>
                <c:pt idx="40">
                  <c:v>637736.96869186056</c:v>
                </c:pt>
                <c:pt idx="41">
                  <c:v>607368.54161129578</c:v>
                </c:pt>
                <c:pt idx="42">
                  <c:v>577000.11453073099</c:v>
                </c:pt>
                <c:pt idx="43">
                  <c:v>546631.68745016621</c:v>
                </c:pt>
                <c:pt idx="44">
                  <c:v>516263.26036960143</c:v>
                </c:pt>
                <c:pt idx="45">
                  <c:v>485894.83328903664</c:v>
                </c:pt>
                <c:pt idx="46">
                  <c:v>455526.40620847186</c:v>
                </c:pt>
                <c:pt idx="47">
                  <c:v>425157.97912790708</c:v>
                </c:pt>
                <c:pt idx="48">
                  <c:v>394789.55204734229</c:v>
                </c:pt>
                <c:pt idx="49">
                  <c:v>364421.12496677751</c:v>
                </c:pt>
                <c:pt idx="50">
                  <c:v>334052.69788621273</c:v>
                </c:pt>
                <c:pt idx="51">
                  <c:v>303684.27080564795</c:v>
                </c:pt>
                <c:pt idx="52">
                  <c:v>273315.84372508316</c:v>
                </c:pt>
                <c:pt idx="53">
                  <c:v>242947.41664451838</c:v>
                </c:pt>
                <c:pt idx="54">
                  <c:v>212578.9895639536</c:v>
                </c:pt>
                <c:pt idx="55">
                  <c:v>182210.56248338881</c:v>
                </c:pt>
                <c:pt idx="56">
                  <c:v>151842.13540282403</c:v>
                </c:pt>
                <c:pt idx="57">
                  <c:v>121473.70832225925</c:v>
                </c:pt>
                <c:pt idx="58">
                  <c:v>91105.281241694465</c:v>
                </c:pt>
                <c:pt idx="59">
                  <c:v>60736.854161129675</c:v>
                </c:pt>
                <c:pt idx="60">
                  <c:v>30368.427080564885</c:v>
                </c:pt>
                <c:pt idx="61">
                  <c:v>9.4587448984384537E-11</c:v>
                </c:pt>
              </c:numCache>
            </c:numRef>
          </c:val>
        </c:ser>
        <c:ser>
          <c:idx val="5"/>
          <c:order val="5"/>
          <c:tx>
            <c:strRef>
              <c:f>'symulator emerytur'!$L$6</c:f>
              <c:strCache>
                <c:ptCount val="1"/>
                <c:pt idx="0">
                  <c:v>emerytura od 67 roku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emerytur'!$L$7:$L$68</c:f>
              <c:numCache>
                <c:formatCode>_-* #,##0\ "zł"_-;\-* #,##0\ "zł"_-;_-* "-"??\ "zł"_-;_-@_-</c:formatCode>
                <c:ptCount val="62"/>
                <c:pt idx="0">
                  <c:v>7030.8</c:v>
                </c:pt>
                <c:pt idx="1">
                  <c:v>14342.832</c:v>
                </c:pt>
                <c:pt idx="2">
                  <c:v>21947.345280000001</c:v>
                </c:pt>
                <c:pt idx="3">
                  <c:v>29856.0390912</c:v>
                </c:pt>
                <c:pt idx="4">
                  <c:v>38081.080654848003</c:v>
                </c:pt>
                <c:pt idx="5">
                  <c:v>46635.123881041924</c:v>
                </c:pt>
                <c:pt idx="6">
                  <c:v>55531.328836283603</c:v>
                </c:pt>
                <c:pt idx="7">
                  <c:v>64783.381989734946</c:v>
                </c:pt>
                <c:pt idx="8">
                  <c:v>74405.517269324337</c:v>
                </c:pt>
                <c:pt idx="9">
                  <c:v>84412.53796009731</c:v>
                </c:pt>
                <c:pt idx="10">
                  <c:v>94819.839478501206</c:v>
                </c:pt>
                <c:pt idx="11">
                  <c:v>105643.43305764126</c:v>
                </c:pt>
                <c:pt idx="12">
                  <c:v>116899.97037994691</c:v>
                </c:pt>
                <c:pt idx="13">
                  <c:v>128606.76919514479</c:v>
                </c:pt>
                <c:pt idx="14">
                  <c:v>140781.83996295059</c:v>
                </c:pt>
                <c:pt idx="15">
                  <c:v>153443.91356146862</c:v>
                </c:pt>
                <c:pt idx="16">
                  <c:v>166612.47010392736</c:v>
                </c:pt>
                <c:pt idx="17">
                  <c:v>180307.76890808446</c:v>
                </c:pt>
                <c:pt idx="18">
                  <c:v>194550.87966440784</c:v>
                </c:pt>
                <c:pt idx="19">
                  <c:v>209363.71485098416</c:v>
                </c:pt>
                <c:pt idx="20">
                  <c:v>224769.06344502355</c:v>
                </c:pt>
                <c:pt idx="21">
                  <c:v>240790.62598282451</c:v>
                </c:pt>
                <c:pt idx="22">
                  <c:v>257453.05102213752</c:v>
                </c:pt>
                <c:pt idx="23">
                  <c:v>274781.973063023</c:v>
                </c:pt>
                <c:pt idx="24">
                  <c:v>292804.05198554392</c:v>
                </c:pt>
                <c:pt idx="25">
                  <c:v>311547.01406496571</c:v>
                </c:pt>
                <c:pt idx="26">
                  <c:v>331039.69462756434</c:v>
                </c:pt>
                <c:pt idx="27">
                  <c:v>351312.08241266693</c:v>
                </c:pt>
                <c:pt idx="28">
                  <c:v>372395.36570917361</c:v>
                </c:pt>
                <c:pt idx="29">
                  <c:v>394321.98033754056</c:v>
                </c:pt>
                <c:pt idx="30">
                  <c:v>417125.65955104219</c:v>
                </c:pt>
                <c:pt idx="31">
                  <c:v>440841.48593308387</c:v>
                </c:pt>
                <c:pt idx="32">
                  <c:v>465505.94537040725</c:v>
                </c:pt>
                <c:pt idx="33">
                  <c:v>491156.98318522354</c:v>
                </c:pt>
                <c:pt idx="34">
                  <c:v>517834.06251263252</c:v>
                </c:pt>
                <c:pt idx="35">
                  <c:v>545578.2250131378</c:v>
                </c:pt>
                <c:pt idx="36">
                  <c:v>574432.1540136633</c:v>
                </c:pt>
                <c:pt idx="37">
                  <c:v>604440.24017420982</c:v>
                </c:pt>
                <c:pt idx="38">
                  <c:v>635648.64978117822</c:v>
                </c:pt>
                <c:pt idx="39">
                  <c:v>668105.39577242534</c:v>
                </c:pt>
                <c:pt idx="40">
                  <c:v>701860.41160332237</c:v>
                </c:pt>
                <c:pt idx="41">
                  <c:v>736965.62806745525</c:v>
                </c:pt>
                <c:pt idx="42">
                  <c:v>700117.34666408249</c:v>
                </c:pt>
                <c:pt idx="43">
                  <c:v>663269.06526070973</c:v>
                </c:pt>
                <c:pt idx="44">
                  <c:v>626420.78385733697</c:v>
                </c:pt>
                <c:pt idx="45">
                  <c:v>589572.5024539642</c:v>
                </c:pt>
                <c:pt idx="46">
                  <c:v>552724.22105059144</c:v>
                </c:pt>
                <c:pt idx="47">
                  <c:v>515875.93964721868</c:v>
                </c:pt>
                <c:pt idx="48">
                  <c:v>479027.65824384592</c:v>
                </c:pt>
                <c:pt idx="49">
                  <c:v>442179.37684047315</c:v>
                </c:pt>
                <c:pt idx="50">
                  <c:v>405331.09543710039</c:v>
                </c:pt>
                <c:pt idx="51">
                  <c:v>368482.81403372763</c:v>
                </c:pt>
                <c:pt idx="52">
                  <c:v>331634.53263035486</c:v>
                </c:pt>
                <c:pt idx="53">
                  <c:v>294786.2512269821</c:v>
                </c:pt>
                <c:pt idx="54">
                  <c:v>257937.96982360934</c:v>
                </c:pt>
                <c:pt idx="55">
                  <c:v>221089.68842023658</c:v>
                </c:pt>
                <c:pt idx="56">
                  <c:v>184241.40701686381</c:v>
                </c:pt>
                <c:pt idx="57">
                  <c:v>147393.12561349105</c:v>
                </c:pt>
                <c:pt idx="58">
                  <c:v>110544.84421011829</c:v>
                </c:pt>
                <c:pt idx="59">
                  <c:v>73696.562806745525</c:v>
                </c:pt>
                <c:pt idx="60">
                  <c:v>36848.281403372763</c:v>
                </c:pt>
                <c:pt idx="61">
                  <c:v>0</c:v>
                </c:pt>
              </c:numCache>
            </c:numRef>
          </c:val>
        </c:ser>
        <c:ser>
          <c:idx val="7"/>
          <c:order val="7"/>
          <c:tx>
            <c:strRef>
              <c:f>'symulator emerytur'!$M$6</c:f>
              <c:strCache>
                <c:ptCount val="1"/>
                <c:pt idx="0">
                  <c:v>wcześniejsza emerytura od 62 roku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val>
            <c:numRef>
              <c:f>'symulator emerytur'!$M$7:$M$68</c:f>
              <c:numCache>
                <c:formatCode>_-* #,##0\ "zł"_-;\-* #,##0\ "zł"_-;_-* "-"??\ "zł"_-;_-@_-</c:formatCode>
                <c:ptCount val="62"/>
                <c:pt idx="0">
                  <c:v>7030.8</c:v>
                </c:pt>
                <c:pt idx="1">
                  <c:v>14342.832</c:v>
                </c:pt>
                <c:pt idx="2">
                  <c:v>21947.345280000001</c:v>
                </c:pt>
                <c:pt idx="3">
                  <c:v>29856.0390912</c:v>
                </c:pt>
                <c:pt idx="4">
                  <c:v>38081.080654848003</c:v>
                </c:pt>
                <c:pt idx="5">
                  <c:v>46635.123881041924</c:v>
                </c:pt>
                <c:pt idx="6">
                  <c:v>55531.328836283603</c:v>
                </c:pt>
                <c:pt idx="7">
                  <c:v>64783.381989734946</c:v>
                </c:pt>
                <c:pt idx="8">
                  <c:v>74405.517269324337</c:v>
                </c:pt>
                <c:pt idx="9">
                  <c:v>84412.53796009731</c:v>
                </c:pt>
                <c:pt idx="10">
                  <c:v>94819.839478501206</c:v>
                </c:pt>
                <c:pt idx="11">
                  <c:v>105643.43305764126</c:v>
                </c:pt>
                <c:pt idx="12">
                  <c:v>116899.97037994691</c:v>
                </c:pt>
                <c:pt idx="13">
                  <c:v>128606.76919514479</c:v>
                </c:pt>
                <c:pt idx="14">
                  <c:v>140781.83996295059</c:v>
                </c:pt>
                <c:pt idx="15">
                  <c:v>153443.91356146862</c:v>
                </c:pt>
                <c:pt idx="16">
                  <c:v>166612.47010392736</c:v>
                </c:pt>
                <c:pt idx="17">
                  <c:v>180307.76890808446</c:v>
                </c:pt>
                <c:pt idx="18">
                  <c:v>194550.87966440784</c:v>
                </c:pt>
                <c:pt idx="19">
                  <c:v>209363.71485098416</c:v>
                </c:pt>
                <c:pt idx="20">
                  <c:v>224769.06344502355</c:v>
                </c:pt>
                <c:pt idx="21">
                  <c:v>240790.62598282451</c:v>
                </c:pt>
                <c:pt idx="22">
                  <c:v>257453.05102213752</c:v>
                </c:pt>
                <c:pt idx="23">
                  <c:v>274781.973063023</c:v>
                </c:pt>
                <c:pt idx="24">
                  <c:v>292804.05198554392</c:v>
                </c:pt>
                <c:pt idx="25">
                  <c:v>311547.01406496571</c:v>
                </c:pt>
                <c:pt idx="26">
                  <c:v>331039.69462756434</c:v>
                </c:pt>
                <c:pt idx="27">
                  <c:v>351312.08241266693</c:v>
                </c:pt>
                <c:pt idx="28">
                  <c:v>372395.36570917361</c:v>
                </c:pt>
                <c:pt idx="29">
                  <c:v>394321.98033754056</c:v>
                </c:pt>
                <c:pt idx="30">
                  <c:v>417125.65955104219</c:v>
                </c:pt>
                <c:pt idx="31">
                  <c:v>440841.48593308387</c:v>
                </c:pt>
                <c:pt idx="32">
                  <c:v>465505.94537040725</c:v>
                </c:pt>
                <c:pt idx="33">
                  <c:v>491156.98318522354</c:v>
                </c:pt>
                <c:pt idx="34">
                  <c:v>517834.06251263252</c:v>
                </c:pt>
                <c:pt idx="35">
                  <c:v>545578.2250131378</c:v>
                </c:pt>
                <c:pt idx="36">
                  <c:v>574432.1540136633</c:v>
                </c:pt>
                <c:pt idx="37">
                  <c:v>560071.35016332171</c:v>
                </c:pt>
                <c:pt idx="38">
                  <c:v>545710.54631298012</c:v>
                </c:pt>
                <c:pt idx="39">
                  <c:v>531349.74246263853</c:v>
                </c:pt>
                <c:pt idx="40">
                  <c:v>516988.93861229694</c:v>
                </c:pt>
                <c:pt idx="41">
                  <c:v>502628.13476195536</c:v>
                </c:pt>
                <c:pt idx="42">
                  <c:v>477496.72802385758</c:v>
                </c:pt>
                <c:pt idx="43">
                  <c:v>452365.3212857598</c:v>
                </c:pt>
                <c:pt idx="44">
                  <c:v>427233.91454766202</c:v>
                </c:pt>
                <c:pt idx="45">
                  <c:v>402102.50780956424</c:v>
                </c:pt>
                <c:pt idx="46">
                  <c:v>376971.10107146646</c:v>
                </c:pt>
                <c:pt idx="47">
                  <c:v>351839.69433336868</c:v>
                </c:pt>
                <c:pt idx="48">
                  <c:v>326708.2875952709</c:v>
                </c:pt>
                <c:pt idx="49">
                  <c:v>301576.88085717312</c:v>
                </c:pt>
                <c:pt idx="50">
                  <c:v>276445.47411907534</c:v>
                </c:pt>
                <c:pt idx="51">
                  <c:v>251314.06738097756</c:v>
                </c:pt>
                <c:pt idx="52">
                  <c:v>226182.66064287978</c:v>
                </c:pt>
                <c:pt idx="53">
                  <c:v>201051.253904782</c:v>
                </c:pt>
                <c:pt idx="54">
                  <c:v>175919.84716668422</c:v>
                </c:pt>
                <c:pt idx="55">
                  <c:v>150788.44042858644</c:v>
                </c:pt>
                <c:pt idx="56">
                  <c:v>125657.03369048868</c:v>
                </c:pt>
                <c:pt idx="57">
                  <c:v>100525.62695239091</c:v>
                </c:pt>
                <c:pt idx="58">
                  <c:v>75394.220214293149</c:v>
                </c:pt>
                <c:pt idx="59">
                  <c:v>50262.813476195384</c:v>
                </c:pt>
                <c:pt idx="60">
                  <c:v>25131.406738097619</c:v>
                </c:pt>
                <c:pt idx="61">
                  <c:v>-1.4551915228366852E-10</c:v>
                </c:pt>
              </c:numCache>
            </c:numRef>
          </c:val>
        </c:ser>
        <c:marker val="1"/>
        <c:axId val="57445376"/>
        <c:axId val="57758464"/>
      </c:lineChart>
      <c:lineChart>
        <c:grouping val="standard"/>
        <c:ser>
          <c:idx val="0"/>
          <c:order val="0"/>
          <c:tx>
            <c:strRef>
              <c:f>'symulator emerytur'!$F$6</c:f>
              <c:strCache>
                <c:ptCount val="1"/>
                <c:pt idx="0">
                  <c:v>emerytura od 60 roku</c:v>
                </c:pt>
              </c:strCache>
            </c:strRef>
          </c:tx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emerytur'!$F$7:$F$68</c:f>
              <c:numCache>
                <c:formatCode>General</c:formatCode>
                <c:ptCount val="62"/>
                <c:pt idx="35" formatCode="0">
                  <c:v>1598.2532793599769</c:v>
                </c:pt>
                <c:pt idx="36" formatCode="0">
                  <c:v>1598.2532793599769</c:v>
                </c:pt>
                <c:pt idx="37" formatCode="0">
                  <c:v>1598.2532793599769</c:v>
                </c:pt>
                <c:pt idx="38" formatCode="0">
                  <c:v>1598.2532793599769</c:v>
                </c:pt>
                <c:pt idx="39" formatCode="0">
                  <c:v>1598.2532793599769</c:v>
                </c:pt>
                <c:pt idx="40" formatCode="0">
                  <c:v>1598.2532793599769</c:v>
                </c:pt>
                <c:pt idx="41" formatCode="0">
                  <c:v>1598.2532793599769</c:v>
                </c:pt>
                <c:pt idx="42" formatCode="0">
                  <c:v>1598.2532793599769</c:v>
                </c:pt>
                <c:pt idx="43" formatCode="0">
                  <c:v>1598.2532793599769</c:v>
                </c:pt>
                <c:pt idx="44" formatCode="0">
                  <c:v>1598.2532793599769</c:v>
                </c:pt>
                <c:pt idx="45" formatCode="0">
                  <c:v>1598.2532793599769</c:v>
                </c:pt>
                <c:pt idx="46" formatCode="0">
                  <c:v>1598.2532793599769</c:v>
                </c:pt>
                <c:pt idx="47" formatCode="0">
                  <c:v>1598.2532793599769</c:v>
                </c:pt>
                <c:pt idx="48" formatCode="0">
                  <c:v>1598.2532793599769</c:v>
                </c:pt>
                <c:pt idx="49" formatCode="0">
                  <c:v>1598.2532793599769</c:v>
                </c:pt>
                <c:pt idx="50" formatCode="0">
                  <c:v>1598.2532793599769</c:v>
                </c:pt>
                <c:pt idx="51" formatCode="0">
                  <c:v>1598.2532793599769</c:v>
                </c:pt>
                <c:pt idx="52" formatCode="0">
                  <c:v>1598.2532793599769</c:v>
                </c:pt>
                <c:pt idx="53" formatCode="0">
                  <c:v>1598.2532793599769</c:v>
                </c:pt>
                <c:pt idx="54" formatCode="0">
                  <c:v>1598.2532793599769</c:v>
                </c:pt>
                <c:pt idx="55" formatCode="0">
                  <c:v>1598.2532793599769</c:v>
                </c:pt>
                <c:pt idx="56" formatCode="0">
                  <c:v>1598.2532793599769</c:v>
                </c:pt>
                <c:pt idx="57" formatCode="0">
                  <c:v>1598.2532793599769</c:v>
                </c:pt>
                <c:pt idx="58" formatCode="0">
                  <c:v>1598.2532793599769</c:v>
                </c:pt>
                <c:pt idx="59" formatCode="0">
                  <c:v>1598.2532793599769</c:v>
                </c:pt>
                <c:pt idx="60" formatCode="0">
                  <c:v>1598.2532793599769</c:v>
                </c:pt>
                <c:pt idx="61" formatCode="0">
                  <c:v>1598.2532793599769</c:v>
                </c:pt>
              </c:numCache>
            </c:numRef>
          </c:val>
        </c:ser>
        <c:ser>
          <c:idx val="1"/>
          <c:order val="1"/>
          <c:tx>
            <c:strRef>
              <c:f>'symulator emerytur'!$G$6</c:f>
              <c:strCache>
                <c:ptCount val="1"/>
                <c:pt idx="0">
                  <c:v>emerytura od 65 roku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emerytur'!$G$7:$G$68</c:f>
              <c:numCache>
                <c:formatCode>General</c:formatCode>
                <c:ptCount val="62"/>
                <c:pt idx="40" formatCode="0">
                  <c:v>2530.7022567137324</c:v>
                </c:pt>
                <c:pt idx="41" formatCode="0">
                  <c:v>2530.7022567137324</c:v>
                </c:pt>
                <c:pt idx="42" formatCode="0">
                  <c:v>2530.7022567137324</c:v>
                </c:pt>
                <c:pt idx="43" formatCode="0">
                  <c:v>2530.7022567137324</c:v>
                </c:pt>
                <c:pt idx="44" formatCode="0">
                  <c:v>2530.7022567137324</c:v>
                </c:pt>
                <c:pt idx="45" formatCode="0">
                  <c:v>2530.7022567137324</c:v>
                </c:pt>
                <c:pt idx="46" formatCode="0">
                  <c:v>2530.7022567137324</c:v>
                </c:pt>
                <c:pt idx="47" formatCode="0">
                  <c:v>2530.7022567137324</c:v>
                </c:pt>
                <c:pt idx="48" formatCode="0">
                  <c:v>2530.7022567137324</c:v>
                </c:pt>
                <c:pt idx="49" formatCode="0">
                  <c:v>2530.7022567137324</c:v>
                </c:pt>
                <c:pt idx="50" formatCode="0">
                  <c:v>2530.7022567137324</c:v>
                </c:pt>
                <c:pt idx="51" formatCode="0">
                  <c:v>2530.7022567137324</c:v>
                </c:pt>
                <c:pt idx="52" formatCode="0">
                  <c:v>2530.7022567137324</c:v>
                </c:pt>
                <c:pt idx="53" formatCode="0">
                  <c:v>2530.7022567137324</c:v>
                </c:pt>
                <c:pt idx="54" formatCode="0">
                  <c:v>2530.7022567137324</c:v>
                </c:pt>
                <c:pt idx="55" formatCode="0">
                  <c:v>2530.7022567137324</c:v>
                </c:pt>
                <c:pt idx="56" formatCode="0">
                  <c:v>2530.7022567137324</c:v>
                </c:pt>
                <c:pt idx="57" formatCode="0">
                  <c:v>2530.7022567137324</c:v>
                </c:pt>
                <c:pt idx="58" formatCode="0">
                  <c:v>2530.7022567137324</c:v>
                </c:pt>
                <c:pt idx="59" formatCode="0">
                  <c:v>2530.7022567137324</c:v>
                </c:pt>
                <c:pt idx="60" formatCode="0">
                  <c:v>2530.7022567137324</c:v>
                </c:pt>
                <c:pt idx="61" formatCode="0">
                  <c:v>2530.7022567137324</c:v>
                </c:pt>
              </c:numCache>
            </c:numRef>
          </c:val>
        </c:ser>
        <c:ser>
          <c:idx val="2"/>
          <c:order val="2"/>
          <c:tx>
            <c:strRef>
              <c:f>'symulator emerytur'!$H$6</c:f>
              <c:strCache>
                <c:ptCount val="1"/>
                <c:pt idx="0">
                  <c:v>emerytura od 67 roku</c:v>
                </c:pt>
              </c:strCache>
            </c:strRef>
          </c:tx>
          <c:cat>
            <c:numRef>
              <c:f>'symulator emerytur'!$B$7:$B$68</c:f>
              <c:numCache>
                <c:formatCode>General</c:formatCode>
                <c:ptCount val="6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</c:numCache>
            </c:numRef>
          </c:cat>
          <c:val>
            <c:numRef>
              <c:f>'symulator emerytur'!$H$7:$H$68</c:f>
              <c:numCache>
                <c:formatCode>General</c:formatCode>
                <c:ptCount val="62"/>
                <c:pt idx="42" formatCode="0">
                  <c:v>3070.6901169477301</c:v>
                </c:pt>
                <c:pt idx="43" formatCode="0">
                  <c:v>3070.6901169477301</c:v>
                </c:pt>
                <c:pt idx="44" formatCode="0">
                  <c:v>3070.6901169477301</c:v>
                </c:pt>
                <c:pt idx="45" formatCode="0">
                  <c:v>3070.6901169477301</c:v>
                </c:pt>
                <c:pt idx="46" formatCode="0">
                  <c:v>3070.6901169477301</c:v>
                </c:pt>
                <c:pt idx="47" formatCode="0">
                  <c:v>3070.6901169477301</c:v>
                </c:pt>
                <c:pt idx="48" formatCode="0">
                  <c:v>3070.6901169477301</c:v>
                </c:pt>
                <c:pt idx="49" formatCode="0">
                  <c:v>3070.6901169477301</c:v>
                </c:pt>
                <c:pt idx="50" formatCode="0">
                  <c:v>3070.6901169477301</c:v>
                </c:pt>
                <c:pt idx="51" formatCode="0">
                  <c:v>3070.6901169477301</c:v>
                </c:pt>
                <c:pt idx="52" formatCode="0">
                  <c:v>3070.6901169477301</c:v>
                </c:pt>
                <c:pt idx="53" formatCode="0">
                  <c:v>3070.6901169477301</c:v>
                </c:pt>
                <c:pt idx="54" formatCode="0">
                  <c:v>3070.6901169477301</c:v>
                </c:pt>
                <c:pt idx="55" formatCode="0">
                  <c:v>3070.6901169477301</c:v>
                </c:pt>
                <c:pt idx="56" formatCode="0">
                  <c:v>3070.6901169477301</c:v>
                </c:pt>
                <c:pt idx="57" formatCode="0">
                  <c:v>3070.6901169477301</c:v>
                </c:pt>
                <c:pt idx="58" formatCode="0">
                  <c:v>3070.6901169477301</c:v>
                </c:pt>
                <c:pt idx="59" formatCode="0">
                  <c:v>3070.6901169477301</c:v>
                </c:pt>
                <c:pt idx="60" formatCode="0">
                  <c:v>3070.6901169477301</c:v>
                </c:pt>
                <c:pt idx="61" formatCode="0">
                  <c:v>3070.6901169477301</c:v>
                </c:pt>
              </c:numCache>
            </c:numRef>
          </c:val>
        </c:ser>
        <c:ser>
          <c:idx val="6"/>
          <c:order val="6"/>
          <c:tx>
            <c:strRef>
              <c:f>'symulator emerytur'!$I$6</c:f>
              <c:strCache>
                <c:ptCount val="1"/>
                <c:pt idx="0">
                  <c:v>wcześniejsza emerytura od 62 roku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val>
            <c:numRef>
              <c:f>'symulator emerytur'!$I$7:$I$68</c:f>
              <c:numCache>
                <c:formatCode>General</c:formatCode>
                <c:ptCount val="62"/>
                <c:pt idx="37" formatCode="0">
                  <c:v>1196.733654195132</c:v>
                </c:pt>
                <c:pt idx="38" formatCode="0">
                  <c:v>1196.733654195132</c:v>
                </c:pt>
                <c:pt idx="39" formatCode="0">
                  <c:v>1196.733654195132</c:v>
                </c:pt>
                <c:pt idx="40" formatCode="0">
                  <c:v>1196.733654195132</c:v>
                </c:pt>
                <c:pt idx="41" formatCode="0">
                  <c:v>1196.733654195132</c:v>
                </c:pt>
                <c:pt idx="42" formatCode="0">
                  <c:v>2094.2838948414806</c:v>
                </c:pt>
                <c:pt idx="43" formatCode="0">
                  <c:v>2094.2838948414806</c:v>
                </c:pt>
                <c:pt idx="44" formatCode="0">
                  <c:v>2094.2838948414806</c:v>
                </c:pt>
                <c:pt idx="45" formatCode="0">
                  <c:v>2094.2838948414806</c:v>
                </c:pt>
                <c:pt idx="46" formatCode="0">
                  <c:v>2094.2838948414806</c:v>
                </c:pt>
                <c:pt idx="47" formatCode="0">
                  <c:v>2094.2838948414806</c:v>
                </c:pt>
                <c:pt idx="48" formatCode="0">
                  <c:v>2094.2838948414806</c:v>
                </c:pt>
                <c:pt idx="49" formatCode="0">
                  <c:v>2094.2838948414806</c:v>
                </c:pt>
                <c:pt idx="50" formatCode="0">
                  <c:v>2094.2838948414806</c:v>
                </c:pt>
                <c:pt idx="51" formatCode="0">
                  <c:v>2094.2838948414806</c:v>
                </c:pt>
                <c:pt idx="52" formatCode="0">
                  <c:v>2094.2838948414806</c:v>
                </c:pt>
                <c:pt idx="53" formatCode="0">
                  <c:v>2094.2838948414806</c:v>
                </c:pt>
                <c:pt idx="54" formatCode="0">
                  <c:v>2094.2838948414806</c:v>
                </c:pt>
                <c:pt idx="55" formatCode="0">
                  <c:v>2094.2838948414806</c:v>
                </c:pt>
                <c:pt idx="56" formatCode="0">
                  <c:v>2094.2838948414806</c:v>
                </c:pt>
                <c:pt idx="57" formatCode="0">
                  <c:v>2094.2838948414806</c:v>
                </c:pt>
                <c:pt idx="58" formatCode="0">
                  <c:v>2094.2838948414806</c:v>
                </c:pt>
                <c:pt idx="59" formatCode="0">
                  <c:v>2094.2838948414806</c:v>
                </c:pt>
                <c:pt idx="60" formatCode="0">
                  <c:v>2094.2838948414806</c:v>
                </c:pt>
                <c:pt idx="61" formatCode="0">
                  <c:v>2094.2838948414806</c:v>
                </c:pt>
              </c:numCache>
            </c:numRef>
          </c:val>
        </c:ser>
        <c:marker val="1"/>
        <c:axId val="109413888"/>
        <c:axId val="92837376"/>
      </c:lineChart>
      <c:catAx>
        <c:axId val="57445376"/>
        <c:scaling>
          <c:orientation val="minMax"/>
        </c:scaling>
        <c:axPos val="b"/>
        <c:numFmt formatCode="General" sourceLinked="1"/>
        <c:tickLblPos val="nextTo"/>
        <c:crossAx val="57758464"/>
        <c:crosses val="autoZero"/>
        <c:auto val="1"/>
        <c:lblAlgn val="ctr"/>
        <c:lblOffset val="100"/>
        <c:tickLblSkip val="2"/>
        <c:tickMarkSkip val="1"/>
      </c:catAx>
      <c:valAx>
        <c:axId val="5775846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pl-PL" sz="2000"/>
                  <a:t>Kapitał emerytalny</a:t>
                </a:r>
              </a:p>
            </c:rich>
          </c:tx>
          <c:layout>
            <c:manualLayout>
              <c:xMode val="edge"/>
              <c:yMode val="edge"/>
              <c:x val="1.0143230206613989E-2"/>
              <c:y val="0.33003630742065404"/>
            </c:manualLayout>
          </c:layout>
        </c:title>
        <c:numFmt formatCode="_-* #,##0\ &quot;zł&quot;_-;\-* #,##0\ &quot;zł&quot;_-;_-* &quot;-&quot;??\ &quot;zł&quot;_-;_-@_-" sourceLinked="1"/>
        <c:tickLblPos val="nextTo"/>
        <c:crossAx val="57445376"/>
        <c:crosses val="autoZero"/>
        <c:crossBetween val="between"/>
      </c:valAx>
      <c:valAx>
        <c:axId val="9283737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pl-PL" sz="2000"/>
                  <a:t>Wysokość emerytury</a:t>
                </a:r>
              </a:p>
            </c:rich>
          </c:tx>
          <c:layout/>
        </c:title>
        <c:numFmt formatCode="General" sourceLinked="1"/>
        <c:tickLblPos val="nextTo"/>
        <c:crossAx val="109413888"/>
        <c:crosses val="max"/>
        <c:crossBetween val="between"/>
      </c:valAx>
      <c:catAx>
        <c:axId val="109413888"/>
        <c:scaling>
          <c:orientation val="minMax"/>
        </c:scaling>
        <c:delete val="1"/>
        <c:axPos val="b"/>
        <c:numFmt formatCode="General" sourceLinked="1"/>
        <c:tickLblPos val="none"/>
        <c:crossAx val="92837376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252082436442179"/>
          <c:y val="3.4898299688041284E-2"/>
          <c:w val="0.26020836001151987"/>
          <c:h val="0.44929863013428972"/>
        </c:manualLayout>
      </c:layout>
      <c:txPr>
        <a:bodyPr/>
        <a:lstStyle/>
        <a:p>
          <a:pPr>
            <a:defRPr sz="1100"/>
          </a:pPr>
          <a:endParaRPr lang="pl-PL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47625</xdr:rowOff>
    </xdr:from>
    <xdr:to>
      <xdr:col>7</xdr:col>
      <xdr:colOff>1238249</xdr:colOff>
      <xdr:row>40</xdr:row>
      <xdr:rowOff>47624</xdr:rowOff>
    </xdr:to>
    <xdr:grpSp>
      <xdr:nvGrpSpPr>
        <xdr:cNvPr id="9" name="Group 8"/>
        <xdr:cNvGrpSpPr/>
      </xdr:nvGrpSpPr>
      <xdr:grpSpPr>
        <a:xfrm>
          <a:off x="266700" y="1647825"/>
          <a:ext cx="9753599" cy="6095999"/>
          <a:chOff x="266700" y="1514475"/>
          <a:chExt cx="9753599" cy="6095999"/>
        </a:xfrm>
      </xdr:grpSpPr>
      <xdr:graphicFrame macro="">
        <xdr:nvGraphicFramePr>
          <xdr:cNvPr id="2" name="Chart 1"/>
          <xdr:cNvGraphicFramePr/>
        </xdr:nvGraphicFramePr>
        <xdr:xfrm>
          <a:off x="266700" y="1514475"/>
          <a:ext cx="9753599" cy="6095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7" name="Group 6"/>
          <xdr:cNvGrpSpPr/>
        </xdr:nvGrpSpPr>
        <xdr:grpSpPr>
          <a:xfrm>
            <a:off x="1581150" y="3171825"/>
            <a:ext cx="2409825" cy="1200150"/>
            <a:chOff x="1533525" y="3152775"/>
            <a:chExt cx="2409825" cy="1200150"/>
          </a:xfrm>
        </xdr:grpSpPr>
        <xdr:sp macro="" textlink="">
          <xdr:nvSpPr>
            <xdr:cNvPr id="3" name="Rectangle 2"/>
            <xdr:cNvSpPr/>
          </xdr:nvSpPr>
          <xdr:spPr>
            <a:xfrm>
              <a:off x="1581150" y="3152775"/>
              <a:ext cx="1628775" cy="2095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l-PL" sz="1100"/>
            </a:p>
          </xdr:txBody>
        </xdr:sp>
        <xdr:sp macro="" textlink="">
          <xdr:nvSpPr>
            <xdr:cNvPr id="4" name="Rectangle 3"/>
            <xdr:cNvSpPr/>
          </xdr:nvSpPr>
          <xdr:spPr>
            <a:xfrm>
              <a:off x="1533525" y="3476625"/>
              <a:ext cx="1628775" cy="2095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l-PL" sz="1100"/>
            </a:p>
          </xdr:txBody>
        </xdr:sp>
        <xdr:sp macro="" textlink="">
          <xdr:nvSpPr>
            <xdr:cNvPr id="5" name="Rectangle 4"/>
            <xdr:cNvSpPr/>
          </xdr:nvSpPr>
          <xdr:spPr>
            <a:xfrm>
              <a:off x="1562100" y="3848100"/>
              <a:ext cx="1628775" cy="2095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l-PL" sz="1100"/>
            </a:p>
          </xdr:txBody>
        </xdr:sp>
        <xdr:sp macro="" textlink="">
          <xdr:nvSpPr>
            <xdr:cNvPr id="6" name="Rectangle 5"/>
            <xdr:cNvSpPr/>
          </xdr:nvSpPr>
          <xdr:spPr>
            <a:xfrm>
              <a:off x="1552575" y="4171950"/>
              <a:ext cx="2390775" cy="18097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l-PL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>
      <pane ySplit="4" topLeftCell="A5" activePane="bottomLeft" state="frozen"/>
      <selection pane="bottomLeft" activeCell="L8" sqref="L8"/>
    </sheetView>
  </sheetViews>
  <sheetFormatPr defaultRowHeight="15"/>
  <cols>
    <col min="1" max="1" width="4.85546875" customWidth="1"/>
    <col min="2" max="2" width="33.7109375" customWidth="1"/>
    <col min="3" max="3" width="14.140625" customWidth="1"/>
    <col min="4" max="5" width="18.85546875" customWidth="1"/>
    <col min="6" max="6" width="20.28515625" style="11" customWidth="1"/>
    <col min="7" max="7" width="21" style="12" customWidth="1"/>
    <col min="8" max="8" width="21.140625" style="13" customWidth="1"/>
    <col min="9" max="9" width="21.140625" style="11" customWidth="1"/>
    <col min="10" max="12" width="12.85546875" style="12" customWidth="1"/>
    <col min="13" max="13" width="15.7109375" style="13" customWidth="1"/>
  </cols>
  <sheetData>
    <row r="1" spans="1:13" ht="8.25" customHeight="1" thickBot="1">
      <c r="F1" s="8"/>
      <c r="G1" s="9"/>
      <c r="H1" s="10"/>
      <c r="I1" s="8"/>
      <c r="J1" s="9"/>
      <c r="K1" s="9"/>
      <c r="L1" s="9"/>
      <c r="M1" s="10"/>
    </row>
    <row r="2" spans="1:13" ht="15.75" thickBot="1">
      <c r="B2" s="3" t="s">
        <v>6</v>
      </c>
      <c r="C2" s="1">
        <v>3000</v>
      </c>
    </row>
    <row r="3" spans="1:13" ht="15.75" thickBot="1">
      <c r="B3" s="3" t="s">
        <v>3</v>
      </c>
      <c r="C3" s="4">
        <v>0.04</v>
      </c>
    </row>
    <row r="4" spans="1:13" ht="15.75" thickBot="1">
      <c r="B4" s="3" t="s">
        <v>7</v>
      </c>
      <c r="C4" s="6">
        <v>20</v>
      </c>
      <c r="D4" s="7" t="s">
        <v>2</v>
      </c>
      <c r="E4" s="2" t="s">
        <v>1</v>
      </c>
    </row>
    <row r="5" spans="1:13" ht="20.25" customHeight="1" thickBot="1">
      <c r="J5" s="23" t="s">
        <v>12</v>
      </c>
      <c r="K5" s="23"/>
      <c r="L5" s="23"/>
      <c r="M5" s="24"/>
    </row>
    <row r="6" spans="1:13" s="21" customFormat="1" ht="20.25" customHeight="1" thickBot="1">
      <c r="A6" s="19"/>
      <c r="B6" s="20" t="s">
        <v>0</v>
      </c>
      <c r="C6" s="21" t="s">
        <v>5</v>
      </c>
      <c r="D6" s="21" t="s">
        <v>4</v>
      </c>
      <c r="E6" s="21" t="s">
        <v>8</v>
      </c>
      <c r="F6" s="19" t="s">
        <v>9</v>
      </c>
      <c r="G6" s="21" t="s">
        <v>10</v>
      </c>
      <c r="H6" s="22" t="s">
        <v>11</v>
      </c>
      <c r="I6" s="19" t="s">
        <v>13</v>
      </c>
      <c r="J6" s="21" t="s">
        <v>9</v>
      </c>
      <c r="K6" s="21" t="s">
        <v>10</v>
      </c>
      <c r="L6" s="21" t="s">
        <v>11</v>
      </c>
      <c r="M6" s="22" t="s">
        <v>13</v>
      </c>
    </row>
    <row r="7" spans="1:13">
      <c r="B7">
        <v>25</v>
      </c>
      <c r="C7" s="5">
        <f>$C$2*12</f>
        <v>36000</v>
      </c>
      <c r="D7" s="5">
        <f>C7*19.53%</f>
        <v>7030.8</v>
      </c>
      <c r="E7" s="5">
        <f>D7</f>
        <v>7030.8</v>
      </c>
      <c r="J7" s="14">
        <f>E7</f>
        <v>7030.8</v>
      </c>
      <c r="K7" s="14">
        <f>J7</f>
        <v>7030.8</v>
      </c>
      <c r="L7" s="14">
        <f>K7</f>
        <v>7030.8</v>
      </c>
      <c r="M7" s="15">
        <f>L7</f>
        <v>7030.8</v>
      </c>
    </row>
    <row r="8" spans="1:13">
      <c r="B8">
        <v>26</v>
      </c>
      <c r="C8" s="5">
        <f>C7*(1+$C$3)</f>
        <v>37440</v>
      </c>
      <c r="D8" s="5">
        <f t="shared" ref="D8:D48" si="0">C8*19.53%</f>
        <v>7312.0320000000002</v>
      </c>
      <c r="E8" s="5">
        <f>E7+D8</f>
        <v>14342.832</v>
      </c>
      <c r="J8" s="14">
        <f t="shared" ref="J8:J41" si="1">E8</f>
        <v>14342.832</v>
      </c>
      <c r="K8" s="14">
        <f t="shared" ref="K8:M8" si="2">J8</f>
        <v>14342.832</v>
      </c>
      <c r="L8" s="14">
        <f t="shared" si="2"/>
        <v>14342.832</v>
      </c>
      <c r="M8" s="15">
        <f t="shared" si="2"/>
        <v>14342.832</v>
      </c>
    </row>
    <row r="9" spans="1:13">
      <c r="B9">
        <v>27</v>
      </c>
      <c r="C9" s="5">
        <f t="shared" ref="C9:C48" si="3">C8*(1+$C$3)</f>
        <v>38937.599999999999</v>
      </c>
      <c r="D9" s="5">
        <f t="shared" si="0"/>
        <v>7604.5132800000001</v>
      </c>
      <c r="E9" s="5">
        <f t="shared" ref="E9:E48" si="4">E8+D9</f>
        <v>21947.345280000001</v>
      </c>
      <c r="J9" s="14">
        <f t="shared" si="1"/>
        <v>21947.345280000001</v>
      </c>
      <c r="K9" s="14">
        <f t="shared" ref="K9:M9" si="5">J9</f>
        <v>21947.345280000001</v>
      </c>
      <c r="L9" s="14">
        <f t="shared" si="5"/>
        <v>21947.345280000001</v>
      </c>
      <c r="M9" s="15">
        <f t="shared" si="5"/>
        <v>21947.345280000001</v>
      </c>
    </row>
    <row r="10" spans="1:13">
      <c r="B10">
        <v>28</v>
      </c>
      <c r="C10" s="5">
        <f t="shared" si="3"/>
        <v>40495.103999999999</v>
      </c>
      <c r="D10" s="5">
        <f t="shared" si="0"/>
        <v>7908.6938111999998</v>
      </c>
      <c r="E10" s="5">
        <f t="shared" si="4"/>
        <v>29856.0390912</v>
      </c>
      <c r="J10" s="14">
        <f t="shared" si="1"/>
        <v>29856.0390912</v>
      </c>
      <c r="K10" s="14">
        <f t="shared" ref="K10:M10" si="6">J10</f>
        <v>29856.0390912</v>
      </c>
      <c r="L10" s="14">
        <f t="shared" si="6"/>
        <v>29856.0390912</v>
      </c>
      <c r="M10" s="15">
        <f t="shared" si="6"/>
        <v>29856.0390912</v>
      </c>
    </row>
    <row r="11" spans="1:13">
      <c r="B11">
        <v>29</v>
      </c>
      <c r="C11" s="5">
        <f t="shared" si="3"/>
        <v>42114.908159999999</v>
      </c>
      <c r="D11" s="5">
        <f t="shared" si="0"/>
        <v>8225.0415636479993</v>
      </c>
      <c r="E11" s="5">
        <f t="shared" si="4"/>
        <v>38081.080654848003</v>
      </c>
      <c r="J11" s="14">
        <f t="shared" si="1"/>
        <v>38081.080654848003</v>
      </c>
      <c r="K11" s="14">
        <f t="shared" ref="K11:M11" si="7">J11</f>
        <v>38081.080654848003</v>
      </c>
      <c r="L11" s="14">
        <f t="shared" si="7"/>
        <v>38081.080654848003</v>
      </c>
      <c r="M11" s="15">
        <f t="shared" si="7"/>
        <v>38081.080654848003</v>
      </c>
    </row>
    <row r="12" spans="1:13">
      <c r="B12">
        <v>30</v>
      </c>
      <c r="C12" s="5">
        <f t="shared" si="3"/>
        <v>43799.504486400001</v>
      </c>
      <c r="D12" s="5">
        <f t="shared" si="0"/>
        <v>8554.0432261939204</v>
      </c>
      <c r="E12" s="5">
        <f t="shared" si="4"/>
        <v>46635.123881041924</v>
      </c>
      <c r="J12" s="14">
        <f t="shared" si="1"/>
        <v>46635.123881041924</v>
      </c>
      <c r="K12" s="14">
        <f t="shared" ref="K12:M12" si="8">J12</f>
        <v>46635.123881041924</v>
      </c>
      <c r="L12" s="14">
        <f t="shared" si="8"/>
        <v>46635.123881041924</v>
      </c>
      <c r="M12" s="15">
        <f t="shared" si="8"/>
        <v>46635.123881041924</v>
      </c>
    </row>
    <row r="13" spans="1:13">
      <c r="B13">
        <v>31</v>
      </c>
      <c r="C13" s="5">
        <f t="shared" si="3"/>
        <v>45551.484665856005</v>
      </c>
      <c r="D13" s="5">
        <f t="shared" si="0"/>
        <v>8896.2049552416775</v>
      </c>
      <c r="E13" s="5">
        <f t="shared" si="4"/>
        <v>55531.328836283603</v>
      </c>
      <c r="J13" s="14">
        <f t="shared" si="1"/>
        <v>55531.328836283603</v>
      </c>
      <c r="K13" s="14">
        <f t="shared" ref="K13:M13" si="9">J13</f>
        <v>55531.328836283603</v>
      </c>
      <c r="L13" s="14">
        <f t="shared" si="9"/>
        <v>55531.328836283603</v>
      </c>
      <c r="M13" s="15">
        <f t="shared" si="9"/>
        <v>55531.328836283603</v>
      </c>
    </row>
    <row r="14" spans="1:13">
      <c r="B14">
        <v>32</v>
      </c>
      <c r="C14" s="5">
        <f t="shared" si="3"/>
        <v>47373.544052490244</v>
      </c>
      <c r="D14" s="5">
        <f t="shared" si="0"/>
        <v>9252.0531534513448</v>
      </c>
      <c r="E14" s="5">
        <f t="shared" si="4"/>
        <v>64783.381989734946</v>
      </c>
      <c r="J14" s="14">
        <f t="shared" si="1"/>
        <v>64783.381989734946</v>
      </c>
      <c r="K14" s="14">
        <f t="shared" ref="K14:M14" si="10">J14</f>
        <v>64783.381989734946</v>
      </c>
      <c r="L14" s="14">
        <f t="shared" si="10"/>
        <v>64783.381989734946</v>
      </c>
      <c r="M14" s="15">
        <f t="shared" si="10"/>
        <v>64783.381989734946</v>
      </c>
    </row>
    <row r="15" spans="1:13">
      <c r="B15">
        <v>33</v>
      </c>
      <c r="C15" s="5">
        <f t="shared" si="3"/>
        <v>49268.485814589854</v>
      </c>
      <c r="D15" s="5">
        <f t="shared" si="0"/>
        <v>9622.1352795893981</v>
      </c>
      <c r="E15" s="5">
        <f t="shared" si="4"/>
        <v>74405.517269324337</v>
      </c>
      <c r="J15" s="14">
        <f t="shared" si="1"/>
        <v>74405.517269324337</v>
      </c>
      <c r="K15" s="14">
        <f t="shared" ref="K15:M15" si="11">J15</f>
        <v>74405.517269324337</v>
      </c>
      <c r="L15" s="14">
        <f t="shared" si="11"/>
        <v>74405.517269324337</v>
      </c>
      <c r="M15" s="15">
        <f t="shared" si="11"/>
        <v>74405.517269324337</v>
      </c>
    </row>
    <row r="16" spans="1:13">
      <c r="B16">
        <v>34</v>
      </c>
      <c r="C16" s="5">
        <f t="shared" si="3"/>
        <v>51239.225247173454</v>
      </c>
      <c r="D16" s="5">
        <f t="shared" si="0"/>
        <v>10007.020690772975</v>
      </c>
      <c r="E16" s="5">
        <f t="shared" si="4"/>
        <v>84412.53796009731</v>
      </c>
      <c r="J16" s="14">
        <f t="shared" si="1"/>
        <v>84412.53796009731</v>
      </c>
      <c r="K16" s="14">
        <f t="shared" ref="K16:M16" si="12">J16</f>
        <v>84412.53796009731</v>
      </c>
      <c r="L16" s="14">
        <f t="shared" si="12"/>
        <v>84412.53796009731</v>
      </c>
      <c r="M16" s="15">
        <f t="shared" si="12"/>
        <v>84412.53796009731</v>
      </c>
    </row>
    <row r="17" spans="2:13">
      <c r="B17">
        <v>35</v>
      </c>
      <c r="C17" s="5">
        <f t="shared" si="3"/>
        <v>53288.794257060392</v>
      </c>
      <c r="D17" s="5">
        <f t="shared" si="0"/>
        <v>10407.301518403894</v>
      </c>
      <c r="E17" s="5">
        <f t="shared" si="4"/>
        <v>94819.839478501206</v>
      </c>
      <c r="J17" s="14">
        <f t="shared" si="1"/>
        <v>94819.839478501206</v>
      </c>
      <c r="K17" s="14">
        <f t="shared" ref="K17:M17" si="13">J17</f>
        <v>94819.839478501206</v>
      </c>
      <c r="L17" s="14">
        <f t="shared" si="13"/>
        <v>94819.839478501206</v>
      </c>
      <c r="M17" s="15">
        <f t="shared" si="13"/>
        <v>94819.839478501206</v>
      </c>
    </row>
    <row r="18" spans="2:13">
      <c r="B18">
        <v>36</v>
      </c>
      <c r="C18" s="5">
        <f t="shared" si="3"/>
        <v>55420.346027342806</v>
      </c>
      <c r="D18" s="5">
        <f t="shared" si="0"/>
        <v>10823.59357914005</v>
      </c>
      <c r="E18" s="5">
        <f t="shared" si="4"/>
        <v>105643.43305764126</v>
      </c>
      <c r="J18" s="14">
        <f t="shared" si="1"/>
        <v>105643.43305764126</v>
      </c>
      <c r="K18" s="14">
        <f t="shared" ref="K18:M18" si="14">J18</f>
        <v>105643.43305764126</v>
      </c>
      <c r="L18" s="14">
        <f t="shared" si="14"/>
        <v>105643.43305764126</v>
      </c>
      <c r="M18" s="15">
        <f t="shared" si="14"/>
        <v>105643.43305764126</v>
      </c>
    </row>
    <row r="19" spans="2:13">
      <c r="B19">
        <v>37</v>
      </c>
      <c r="C19" s="5">
        <f t="shared" si="3"/>
        <v>57637.159868436524</v>
      </c>
      <c r="D19" s="5">
        <f t="shared" si="0"/>
        <v>11256.537322305654</v>
      </c>
      <c r="E19" s="5">
        <f t="shared" si="4"/>
        <v>116899.97037994691</v>
      </c>
      <c r="J19" s="14">
        <f t="shared" si="1"/>
        <v>116899.97037994691</v>
      </c>
      <c r="K19" s="14">
        <f t="shared" ref="K19:M19" si="15">J19</f>
        <v>116899.97037994691</v>
      </c>
      <c r="L19" s="14">
        <f t="shared" si="15"/>
        <v>116899.97037994691</v>
      </c>
      <c r="M19" s="15">
        <f t="shared" si="15"/>
        <v>116899.97037994691</v>
      </c>
    </row>
    <row r="20" spans="2:13">
      <c r="B20">
        <v>38</v>
      </c>
      <c r="C20" s="5">
        <f t="shared" si="3"/>
        <v>59942.646263173985</v>
      </c>
      <c r="D20" s="5">
        <f t="shared" si="0"/>
        <v>11706.798815197879</v>
      </c>
      <c r="E20" s="5">
        <f t="shared" si="4"/>
        <v>128606.76919514479</v>
      </c>
      <c r="J20" s="14">
        <f t="shared" si="1"/>
        <v>128606.76919514479</v>
      </c>
      <c r="K20" s="14">
        <f t="shared" ref="K20:M20" si="16">J20</f>
        <v>128606.76919514479</v>
      </c>
      <c r="L20" s="14">
        <f t="shared" si="16"/>
        <v>128606.76919514479</v>
      </c>
      <c r="M20" s="15">
        <f t="shared" si="16"/>
        <v>128606.76919514479</v>
      </c>
    </row>
    <row r="21" spans="2:13">
      <c r="B21">
        <v>39</v>
      </c>
      <c r="C21" s="5">
        <f t="shared" si="3"/>
        <v>62340.352113700945</v>
      </c>
      <c r="D21" s="5">
        <f t="shared" si="0"/>
        <v>12175.070767805795</v>
      </c>
      <c r="E21" s="5">
        <f t="shared" si="4"/>
        <v>140781.83996295059</v>
      </c>
      <c r="J21" s="14">
        <f t="shared" si="1"/>
        <v>140781.83996295059</v>
      </c>
      <c r="K21" s="14">
        <f t="shared" ref="K21:M21" si="17">J21</f>
        <v>140781.83996295059</v>
      </c>
      <c r="L21" s="14">
        <f t="shared" si="17"/>
        <v>140781.83996295059</v>
      </c>
      <c r="M21" s="15">
        <f t="shared" si="17"/>
        <v>140781.83996295059</v>
      </c>
    </row>
    <row r="22" spans="2:13">
      <c r="B22">
        <v>40</v>
      </c>
      <c r="C22" s="5">
        <f t="shared" si="3"/>
        <v>64833.966198248985</v>
      </c>
      <c r="D22" s="5">
        <f t="shared" si="0"/>
        <v>12662.073598518027</v>
      </c>
      <c r="E22" s="5">
        <f t="shared" si="4"/>
        <v>153443.91356146862</v>
      </c>
      <c r="J22" s="14">
        <f t="shared" si="1"/>
        <v>153443.91356146862</v>
      </c>
      <c r="K22" s="14">
        <f t="shared" ref="K22:M22" si="18">J22</f>
        <v>153443.91356146862</v>
      </c>
      <c r="L22" s="14">
        <f t="shared" si="18"/>
        <v>153443.91356146862</v>
      </c>
      <c r="M22" s="15">
        <f t="shared" si="18"/>
        <v>153443.91356146862</v>
      </c>
    </row>
    <row r="23" spans="2:13">
      <c r="B23">
        <v>41</v>
      </c>
      <c r="C23" s="5">
        <f t="shared" si="3"/>
        <v>67427.324846178948</v>
      </c>
      <c r="D23" s="5">
        <f t="shared" si="0"/>
        <v>13168.556542458749</v>
      </c>
      <c r="E23" s="5">
        <f t="shared" si="4"/>
        <v>166612.47010392736</v>
      </c>
      <c r="J23" s="14">
        <f t="shared" si="1"/>
        <v>166612.47010392736</v>
      </c>
      <c r="K23" s="14">
        <f t="shared" ref="K23:M23" si="19">J23</f>
        <v>166612.47010392736</v>
      </c>
      <c r="L23" s="14">
        <f t="shared" si="19"/>
        <v>166612.47010392736</v>
      </c>
      <c r="M23" s="15">
        <f t="shared" si="19"/>
        <v>166612.47010392736</v>
      </c>
    </row>
    <row r="24" spans="2:13">
      <c r="B24">
        <v>42</v>
      </c>
      <c r="C24" s="5">
        <f t="shared" si="3"/>
        <v>70124.417840026115</v>
      </c>
      <c r="D24" s="5">
        <f t="shared" si="0"/>
        <v>13695.298804157101</v>
      </c>
      <c r="E24" s="5">
        <f t="shared" si="4"/>
        <v>180307.76890808446</v>
      </c>
      <c r="J24" s="14">
        <f t="shared" si="1"/>
        <v>180307.76890808446</v>
      </c>
      <c r="K24" s="14">
        <f t="shared" ref="K24:M24" si="20">J24</f>
        <v>180307.76890808446</v>
      </c>
      <c r="L24" s="14">
        <f t="shared" si="20"/>
        <v>180307.76890808446</v>
      </c>
      <c r="M24" s="15">
        <f t="shared" si="20"/>
        <v>180307.76890808446</v>
      </c>
    </row>
    <row r="25" spans="2:13">
      <c r="B25">
        <v>43</v>
      </c>
      <c r="C25" s="5">
        <f t="shared" si="3"/>
        <v>72929.394553627164</v>
      </c>
      <c r="D25" s="5">
        <f t="shared" si="0"/>
        <v>14243.110756323385</v>
      </c>
      <c r="E25" s="5">
        <f t="shared" si="4"/>
        <v>194550.87966440784</v>
      </c>
      <c r="J25" s="14">
        <f t="shared" si="1"/>
        <v>194550.87966440784</v>
      </c>
      <c r="K25" s="14">
        <f t="shared" ref="K25:M25" si="21">J25</f>
        <v>194550.87966440784</v>
      </c>
      <c r="L25" s="14">
        <f t="shared" si="21"/>
        <v>194550.87966440784</v>
      </c>
      <c r="M25" s="15">
        <f t="shared" si="21"/>
        <v>194550.87966440784</v>
      </c>
    </row>
    <row r="26" spans="2:13">
      <c r="B26">
        <v>44</v>
      </c>
      <c r="C26" s="5">
        <f t="shared" si="3"/>
        <v>75846.570335772252</v>
      </c>
      <c r="D26" s="5">
        <f t="shared" si="0"/>
        <v>14812.835186576322</v>
      </c>
      <c r="E26" s="5">
        <f t="shared" si="4"/>
        <v>209363.71485098416</v>
      </c>
      <c r="J26" s="14">
        <f t="shared" si="1"/>
        <v>209363.71485098416</v>
      </c>
      <c r="K26" s="14">
        <f t="shared" ref="K26:M26" si="22">J26</f>
        <v>209363.71485098416</v>
      </c>
      <c r="L26" s="14">
        <f t="shared" si="22"/>
        <v>209363.71485098416</v>
      </c>
      <c r="M26" s="15">
        <f t="shared" si="22"/>
        <v>209363.71485098416</v>
      </c>
    </row>
    <row r="27" spans="2:13">
      <c r="B27">
        <v>45</v>
      </c>
      <c r="C27" s="5">
        <f t="shared" si="3"/>
        <v>78880.433149203149</v>
      </c>
      <c r="D27" s="5">
        <f t="shared" si="0"/>
        <v>15405.348594039375</v>
      </c>
      <c r="E27" s="5">
        <f t="shared" si="4"/>
        <v>224769.06344502355</v>
      </c>
      <c r="J27" s="14">
        <f t="shared" si="1"/>
        <v>224769.06344502355</v>
      </c>
      <c r="K27" s="14">
        <f t="shared" ref="K27:M27" si="23">J27</f>
        <v>224769.06344502355</v>
      </c>
      <c r="L27" s="14">
        <f t="shared" si="23"/>
        <v>224769.06344502355</v>
      </c>
      <c r="M27" s="15">
        <f t="shared" si="23"/>
        <v>224769.06344502355</v>
      </c>
    </row>
    <row r="28" spans="2:13">
      <c r="B28">
        <v>46</v>
      </c>
      <c r="C28" s="5">
        <f t="shared" si="3"/>
        <v>82035.650475171278</v>
      </c>
      <c r="D28" s="5">
        <f t="shared" si="0"/>
        <v>16021.56253780095</v>
      </c>
      <c r="E28" s="5">
        <f t="shared" si="4"/>
        <v>240790.62598282451</v>
      </c>
      <c r="J28" s="14">
        <f t="shared" si="1"/>
        <v>240790.62598282451</v>
      </c>
      <c r="K28" s="14">
        <f t="shared" ref="K28:M28" si="24">J28</f>
        <v>240790.62598282451</v>
      </c>
      <c r="L28" s="14">
        <f t="shared" si="24"/>
        <v>240790.62598282451</v>
      </c>
      <c r="M28" s="15">
        <f t="shared" si="24"/>
        <v>240790.62598282451</v>
      </c>
    </row>
    <row r="29" spans="2:13">
      <c r="B29">
        <v>47</v>
      </c>
      <c r="C29" s="5">
        <f t="shared" si="3"/>
        <v>85317.076494178138</v>
      </c>
      <c r="D29" s="5">
        <f t="shared" si="0"/>
        <v>16662.425039312991</v>
      </c>
      <c r="E29" s="5">
        <f t="shared" si="4"/>
        <v>257453.05102213752</v>
      </c>
      <c r="J29" s="14">
        <f t="shared" si="1"/>
        <v>257453.05102213752</v>
      </c>
      <c r="K29" s="14">
        <f t="shared" ref="K29:M29" si="25">J29</f>
        <v>257453.05102213752</v>
      </c>
      <c r="L29" s="14">
        <f t="shared" si="25"/>
        <v>257453.05102213752</v>
      </c>
      <c r="M29" s="15">
        <f t="shared" si="25"/>
        <v>257453.05102213752</v>
      </c>
    </row>
    <row r="30" spans="2:13">
      <c r="B30">
        <v>48</v>
      </c>
      <c r="C30" s="5">
        <f t="shared" si="3"/>
        <v>88729.75955394526</v>
      </c>
      <c r="D30" s="5">
        <f t="shared" si="0"/>
        <v>17328.922040885511</v>
      </c>
      <c r="E30" s="5">
        <f t="shared" si="4"/>
        <v>274781.973063023</v>
      </c>
      <c r="J30" s="14">
        <f t="shared" si="1"/>
        <v>274781.973063023</v>
      </c>
      <c r="K30" s="14">
        <f t="shared" ref="K30:M30" si="26">J30</f>
        <v>274781.973063023</v>
      </c>
      <c r="L30" s="14">
        <f t="shared" si="26"/>
        <v>274781.973063023</v>
      </c>
      <c r="M30" s="15">
        <f t="shared" si="26"/>
        <v>274781.973063023</v>
      </c>
    </row>
    <row r="31" spans="2:13">
      <c r="B31">
        <v>49</v>
      </c>
      <c r="C31" s="5">
        <f t="shared" si="3"/>
        <v>92278.949936103076</v>
      </c>
      <c r="D31" s="5">
        <f t="shared" si="0"/>
        <v>18022.07892252093</v>
      </c>
      <c r="E31" s="5">
        <f t="shared" si="4"/>
        <v>292804.05198554392</v>
      </c>
      <c r="J31" s="14">
        <f t="shared" si="1"/>
        <v>292804.05198554392</v>
      </c>
      <c r="K31" s="14">
        <f t="shared" ref="K31:M31" si="27">J31</f>
        <v>292804.05198554392</v>
      </c>
      <c r="L31" s="14">
        <f t="shared" si="27"/>
        <v>292804.05198554392</v>
      </c>
      <c r="M31" s="15">
        <f t="shared" si="27"/>
        <v>292804.05198554392</v>
      </c>
    </row>
    <row r="32" spans="2:13">
      <c r="B32">
        <v>50</v>
      </c>
      <c r="C32" s="5">
        <f t="shared" si="3"/>
        <v>95970.107933547202</v>
      </c>
      <c r="D32" s="5">
        <f t="shared" si="0"/>
        <v>18742.96207942177</v>
      </c>
      <c r="E32" s="5">
        <f t="shared" si="4"/>
        <v>311547.01406496571</v>
      </c>
      <c r="J32" s="14">
        <f t="shared" si="1"/>
        <v>311547.01406496571</v>
      </c>
      <c r="K32" s="14">
        <f t="shared" ref="K32:M32" si="28">J32</f>
        <v>311547.01406496571</v>
      </c>
      <c r="L32" s="14">
        <f t="shared" si="28"/>
        <v>311547.01406496571</v>
      </c>
      <c r="M32" s="15">
        <f t="shared" si="28"/>
        <v>311547.01406496571</v>
      </c>
    </row>
    <row r="33" spans="2:13">
      <c r="B33">
        <v>51</v>
      </c>
      <c r="C33" s="5">
        <f t="shared" si="3"/>
        <v>99808.912250889087</v>
      </c>
      <c r="D33" s="5">
        <f t="shared" si="0"/>
        <v>19492.680562598638</v>
      </c>
      <c r="E33" s="5">
        <f t="shared" si="4"/>
        <v>331039.69462756434</v>
      </c>
      <c r="J33" s="14">
        <f t="shared" si="1"/>
        <v>331039.69462756434</v>
      </c>
      <c r="K33" s="14">
        <f t="shared" ref="K33:M33" si="29">J33</f>
        <v>331039.69462756434</v>
      </c>
      <c r="L33" s="14">
        <f t="shared" si="29"/>
        <v>331039.69462756434</v>
      </c>
      <c r="M33" s="15">
        <f t="shared" si="29"/>
        <v>331039.69462756434</v>
      </c>
    </row>
    <row r="34" spans="2:13">
      <c r="B34">
        <v>52</v>
      </c>
      <c r="C34" s="5">
        <f t="shared" si="3"/>
        <v>103801.26874092466</v>
      </c>
      <c r="D34" s="5">
        <f t="shared" si="0"/>
        <v>20272.387785102586</v>
      </c>
      <c r="E34" s="5">
        <f t="shared" si="4"/>
        <v>351312.08241266693</v>
      </c>
      <c r="J34" s="14">
        <f t="shared" si="1"/>
        <v>351312.08241266693</v>
      </c>
      <c r="K34" s="14">
        <f t="shared" ref="K34:M34" si="30">J34</f>
        <v>351312.08241266693</v>
      </c>
      <c r="L34" s="14">
        <f t="shared" si="30"/>
        <v>351312.08241266693</v>
      </c>
      <c r="M34" s="15">
        <f t="shared" si="30"/>
        <v>351312.08241266693</v>
      </c>
    </row>
    <row r="35" spans="2:13">
      <c r="B35">
        <v>53</v>
      </c>
      <c r="C35" s="5">
        <f t="shared" si="3"/>
        <v>107953.31949056164</v>
      </c>
      <c r="D35" s="5">
        <f t="shared" si="0"/>
        <v>21083.283296506688</v>
      </c>
      <c r="E35" s="5">
        <f t="shared" si="4"/>
        <v>372395.36570917361</v>
      </c>
      <c r="J35" s="14">
        <f t="shared" si="1"/>
        <v>372395.36570917361</v>
      </c>
      <c r="K35" s="14">
        <f t="shared" ref="K35:M35" si="31">J35</f>
        <v>372395.36570917361</v>
      </c>
      <c r="L35" s="14">
        <f t="shared" si="31"/>
        <v>372395.36570917361</v>
      </c>
      <c r="M35" s="15">
        <f t="shared" si="31"/>
        <v>372395.36570917361</v>
      </c>
    </row>
    <row r="36" spans="2:13">
      <c r="B36">
        <v>54</v>
      </c>
      <c r="C36" s="5">
        <f t="shared" si="3"/>
        <v>112271.45227018411</v>
      </c>
      <c r="D36" s="5">
        <f t="shared" si="0"/>
        <v>21926.614628366955</v>
      </c>
      <c r="E36" s="5">
        <f t="shared" si="4"/>
        <v>394321.98033754056</v>
      </c>
      <c r="J36" s="14">
        <f t="shared" si="1"/>
        <v>394321.98033754056</v>
      </c>
      <c r="K36" s="14">
        <f t="shared" ref="K36:M36" si="32">J36</f>
        <v>394321.98033754056</v>
      </c>
      <c r="L36" s="14">
        <f t="shared" si="32"/>
        <v>394321.98033754056</v>
      </c>
      <c r="M36" s="15">
        <f t="shared" si="32"/>
        <v>394321.98033754056</v>
      </c>
    </row>
    <row r="37" spans="2:13">
      <c r="B37">
        <v>55</v>
      </c>
      <c r="C37" s="5">
        <f t="shared" si="3"/>
        <v>116762.31036099147</v>
      </c>
      <c r="D37" s="5">
        <f t="shared" si="0"/>
        <v>22803.679213501633</v>
      </c>
      <c r="E37" s="5">
        <f t="shared" si="4"/>
        <v>417125.65955104219</v>
      </c>
      <c r="J37" s="14">
        <f t="shared" si="1"/>
        <v>417125.65955104219</v>
      </c>
      <c r="K37" s="14">
        <f t="shared" ref="K37:M37" si="33">J37</f>
        <v>417125.65955104219</v>
      </c>
      <c r="L37" s="14">
        <f t="shared" si="33"/>
        <v>417125.65955104219</v>
      </c>
      <c r="M37" s="15">
        <f t="shared" si="33"/>
        <v>417125.65955104219</v>
      </c>
    </row>
    <row r="38" spans="2:13">
      <c r="B38">
        <v>56</v>
      </c>
      <c r="C38" s="5">
        <f t="shared" si="3"/>
        <v>121432.80277543113</v>
      </c>
      <c r="D38" s="5">
        <f t="shared" si="0"/>
        <v>23715.826382041701</v>
      </c>
      <c r="E38" s="5">
        <f t="shared" si="4"/>
        <v>440841.48593308387</v>
      </c>
      <c r="J38" s="14">
        <f t="shared" si="1"/>
        <v>440841.48593308387</v>
      </c>
      <c r="K38" s="14">
        <f t="shared" ref="K38:M38" si="34">J38</f>
        <v>440841.48593308387</v>
      </c>
      <c r="L38" s="14">
        <f t="shared" si="34"/>
        <v>440841.48593308387</v>
      </c>
      <c r="M38" s="15">
        <f t="shared" si="34"/>
        <v>440841.48593308387</v>
      </c>
    </row>
    <row r="39" spans="2:13">
      <c r="B39">
        <v>57</v>
      </c>
      <c r="C39" s="5">
        <f t="shared" si="3"/>
        <v>126290.11488644838</v>
      </c>
      <c r="D39" s="5">
        <f t="shared" si="0"/>
        <v>24664.45943732337</v>
      </c>
      <c r="E39" s="5">
        <f t="shared" si="4"/>
        <v>465505.94537040725</v>
      </c>
      <c r="J39" s="14">
        <f t="shared" si="1"/>
        <v>465505.94537040725</v>
      </c>
      <c r="K39" s="14">
        <f t="shared" ref="K39:M39" si="35">J39</f>
        <v>465505.94537040725</v>
      </c>
      <c r="L39" s="14">
        <f t="shared" si="35"/>
        <v>465505.94537040725</v>
      </c>
      <c r="M39" s="15">
        <f t="shared" si="35"/>
        <v>465505.94537040725</v>
      </c>
    </row>
    <row r="40" spans="2:13">
      <c r="B40">
        <v>58</v>
      </c>
      <c r="C40" s="5">
        <f t="shared" si="3"/>
        <v>131341.71948190633</v>
      </c>
      <c r="D40" s="5">
        <f t="shared" si="0"/>
        <v>25651.037814816307</v>
      </c>
      <c r="E40" s="5">
        <f t="shared" si="4"/>
        <v>491156.98318522354</v>
      </c>
      <c r="J40" s="14">
        <f t="shared" si="1"/>
        <v>491156.98318522354</v>
      </c>
      <c r="K40" s="14">
        <f t="shared" ref="K40:M40" si="36">J40</f>
        <v>491156.98318522354</v>
      </c>
      <c r="L40" s="14">
        <f t="shared" si="36"/>
        <v>491156.98318522354</v>
      </c>
      <c r="M40" s="15">
        <f t="shared" si="36"/>
        <v>491156.98318522354</v>
      </c>
    </row>
    <row r="41" spans="2:13">
      <c r="B41">
        <v>59</v>
      </c>
      <c r="C41" s="5">
        <f t="shared" si="3"/>
        <v>136595.38826118258</v>
      </c>
      <c r="D41" s="5">
        <f t="shared" si="0"/>
        <v>26677.079327408959</v>
      </c>
      <c r="E41" s="5">
        <f t="shared" si="4"/>
        <v>517834.06251263252</v>
      </c>
      <c r="J41" s="14">
        <f t="shared" si="1"/>
        <v>517834.06251263252</v>
      </c>
      <c r="K41" s="14">
        <f t="shared" ref="K41:M41" si="37">J41</f>
        <v>517834.06251263252</v>
      </c>
      <c r="L41" s="14">
        <f t="shared" si="37"/>
        <v>517834.06251263252</v>
      </c>
      <c r="M41" s="15">
        <f t="shared" si="37"/>
        <v>517834.06251263252</v>
      </c>
    </row>
    <row r="42" spans="2:13">
      <c r="B42">
        <v>60</v>
      </c>
      <c r="C42" s="5">
        <f t="shared" si="3"/>
        <v>142059.2037916299</v>
      </c>
      <c r="D42" s="5">
        <f t="shared" si="0"/>
        <v>27744.162500505321</v>
      </c>
      <c r="E42" s="5">
        <f t="shared" si="4"/>
        <v>545578.2250131378</v>
      </c>
      <c r="F42" s="16">
        <f>$E$41/($C$4+7)/12</f>
        <v>1598.2532793599769</v>
      </c>
      <c r="J42" s="14">
        <f>J41-12*F42</f>
        <v>498655.02316031279</v>
      </c>
      <c r="K42" s="14">
        <f>E42</f>
        <v>545578.2250131378</v>
      </c>
      <c r="L42" s="14">
        <f>E42</f>
        <v>545578.2250131378</v>
      </c>
      <c r="M42" s="15">
        <f t="shared" ref="M42:M43" si="38">L42</f>
        <v>545578.2250131378</v>
      </c>
    </row>
    <row r="43" spans="2:13">
      <c r="B43">
        <v>61</v>
      </c>
      <c r="C43" s="5">
        <f t="shared" si="3"/>
        <v>147741.5719432951</v>
      </c>
      <c r="D43" s="5">
        <f t="shared" si="0"/>
        <v>28853.929000525535</v>
      </c>
      <c r="E43" s="5">
        <f t="shared" si="4"/>
        <v>574432.1540136633</v>
      </c>
      <c r="F43" s="16">
        <f t="shared" ref="F43:F68" si="39">$E$41/($C$4+7)/12</f>
        <v>1598.2532793599769</v>
      </c>
      <c r="J43" s="14">
        <f>J42-12*F43</f>
        <v>479475.98380799306</v>
      </c>
      <c r="K43" s="14">
        <f>E43</f>
        <v>574432.1540136633</v>
      </c>
      <c r="L43" s="14">
        <f t="shared" ref="L43:L48" si="40">E43</f>
        <v>574432.1540136633</v>
      </c>
      <c r="M43" s="15">
        <f t="shared" si="38"/>
        <v>574432.1540136633</v>
      </c>
    </row>
    <row r="44" spans="2:13">
      <c r="B44">
        <v>62</v>
      </c>
      <c r="C44" s="5">
        <f t="shared" si="3"/>
        <v>153651.23482102691</v>
      </c>
      <c r="D44" s="5">
        <f t="shared" si="0"/>
        <v>30008.086160546554</v>
      </c>
      <c r="E44" s="5">
        <f t="shared" si="4"/>
        <v>604440.24017420982</v>
      </c>
      <c r="F44" s="16">
        <f t="shared" si="39"/>
        <v>1598.2532793599769</v>
      </c>
      <c r="G44" s="17"/>
      <c r="I44" s="16">
        <f>$E$43/($C$4)/12/2</f>
        <v>1196.733654195132</v>
      </c>
      <c r="J44" s="14">
        <f>J43-12*F44</f>
        <v>460296.94445567334</v>
      </c>
      <c r="K44" s="14">
        <f>E44</f>
        <v>604440.24017420982</v>
      </c>
      <c r="L44" s="14">
        <f t="shared" si="40"/>
        <v>604440.24017420982</v>
      </c>
      <c r="M44" s="15">
        <f>M43-I44*12</f>
        <v>560071.35016332171</v>
      </c>
    </row>
    <row r="45" spans="2:13">
      <c r="B45">
        <v>63</v>
      </c>
      <c r="C45" s="5">
        <f t="shared" si="3"/>
        <v>159797.284213868</v>
      </c>
      <c r="D45" s="5">
        <f t="shared" si="0"/>
        <v>31208.40960696842</v>
      </c>
      <c r="E45" s="5">
        <f t="shared" si="4"/>
        <v>635648.64978117822</v>
      </c>
      <c r="F45" s="16">
        <f t="shared" si="39"/>
        <v>1598.2532793599769</v>
      </c>
      <c r="G45" s="17"/>
      <c r="I45" s="16">
        <f t="shared" ref="I45:I48" si="41">$E$43/($C$4)/12/2</f>
        <v>1196.733654195132</v>
      </c>
      <c r="J45" s="14">
        <f>J44-12*F45</f>
        <v>441117.90510335361</v>
      </c>
      <c r="K45" s="14">
        <f>E45</f>
        <v>635648.64978117822</v>
      </c>
      <c r="L45" s="14">
        <f t="shared" si="40"/>
        <v>635648.64978117822</v>
      </c>
      <c r="M45" s="15">
        <f t="shared" ref="M45:M68" si="42">M44-I45*12</f>
        <v>545710.54631298012</v>
      </c>
    </row>
    <row r="46" spans="2:13">
      <c r="B46">
        <v>64</v>
      </c>
      <c r="C46" s="5">
        <f t="shared" si="3"/>
        <v>166189.17558242273</v>
      </c>
      <c r="D46" s="5">
        <f t="shared" si="0"/>
        <v>32456.74599124716</v>
      </c>
      <c r="E46" s="5">
        <f t="shared" si="4"/>
        <v>668105.39577242534</v>
      </c>
      <c r="F46" s="16">
        <f t="shared" si="39"/>
        <v>1598.2532793599769</v>
      </c>
      <c r="G46" s="17"/>
      <c r="I46" s="16">
        <f t="shared" si="41"/>
        <v>1196.733654195132</v>
      </c>
      <c r="J46" s="14">
        <f>J45-12*F46</f>
        <v>421938.86575103388</v>
      </c>
      <c r="K46" s="14">
        <f>E46</f>
        <v>668105.39577242534</v>
      </c>
      <c r="L46" s="14">
        <f t="shared" si="40"/>
        <v>668105.39577242534</v>
      </c>
      <c r="M46" s="15">
        <f t="shared" si="42"/>
        <v>531349.74246263853</v>
      </c>
    </row>
    <row r="47" spans="2:13">
      <c r="B47">
        <v>65</v>
      </c>
      <c r="C47" s="5">
        <f t="shared" si="3"/>
        <v>172836.74260571966</v>
      </c>
      <c r="D47" s="5">
        <f t="shared" si="0"/>
        <v>33755.015830897049</v>
      </c>
      <c r="E47" s="5">
        <f t="shared" si="4"/>
        <v>701860.41160332237</v>
      </c>
      <c r="F47" s="16">
        <f t="shared" si="39"/>
        <v>1598.2532793599769</v>
      </c>
      <c r="G47" s="17">
        <f>$E$46/($C$4+2)/12</f>
        <v>2530.7022567137324</v>
      </c>
      <c r="I47" s="16">
        <f t="shared" si="41"/>
        <v>1196.733654195132</v>
      </c>
      <c r="J47" s="14">
        <f>J46-12*F47</f>
        <v>402759.82639871415</v>
      </c>
      <c r="K47" s="14">
        <f>K46-12*G47</f>
        <v>637736.96869186056</v>
      </c>
      <c r="L47" s="14">
        <f t="shared" si="40"/>
        <v>701860.41160332237</v>
      </c>
      <c r="M47" s="15">
        <f t="shared" si="42"/>
        <v>516988.93861229694</v>
      </c>
    </row>
    <row r="48" spans="2:13">
      <c r="B48">
        <v>66</v>
      </c>
      <c r="C48" s="5">
        <f t="shared" si="3"/>
        <v>179750.21230994846</v>
      </c>
      <c r="D48" s="5">
        <f t="shared" si="0"/>
        <v>35105.216464132936</v>
      </c>
      <c r="E48" s="5">
        <f t="shared" si="4"/>
        <v>736965.62806745525</v>
      </c>
      <c r="F48" s="16">
        <f t="shared" si="39"/>
        <v>1598.2532793599769</v>
      </c>
      <c r="G48" s="17">
        <f t="shared" ref="G48:G68" si="43">$E$46/($C$4+2)/12</f>
        <v>2530.7022567137324</v>
      </c>
      <c r="I48" s="16">
        <f t="shared" si="41"/>
        <v>1196.733654195132</v>
      </c>
      <c r="J48" s="14">
        <f>J47-12*F48</f>
        <v>383580.78704639443</v>
      </c>
      <c r="K48" s="14">
        <f>K47-12*G48</f>
        <v>607368.54161129578</v>
      </c>
      <c r="L48" s="14">
        <f t="shared" si="40"/>
        <v>736965.62806745525</v>
      </c>
      <c r="M48" s="15">
        <f t="shared" si="42"/>
        <v>502628.13476195536</v>
      </c>
    </row>
    <row r="49" spans="2:13">
      <c r="B49">
        <v>67</v>
      </c>
      <c r="C49" s="5"/>
      <c r="D49" s="5"/>
      <c r="E49" s="5"/>
      <c r="F49" s="16">
        <f t="shared" si="39"/>
        <v>1598.2532793599769</v>
      </c>
      <c r="G49" s="17">
        <f t="shared" si="43"/>
        <v>2530.7022567137324</v>
      </c>
      <c r="H49" s="18">
        <f>$E$48/($C$4)/12</f>
        <v>3070.6901169477301</v>
      </c>
      <c r="I49" s="16">
        <f>$M$48/($C$4)/12</f>
        <v>2094.2838948414806</v>
      </c>
      <c r="J49" s="14">
        <f>J48-12*F49</f>
        <v>364401.7476940747</v>
      </c>
      <c r="K49" s="14">
        <f>K48-12*G49</f>
        <v>577000.11453073099</v>
      </c>
      <c r="L49" s="14">
        <f>L48-12*H49</f>
        <v>700117.34666408249</v>
      </c>
      <c r="M49" s="15">
        <f t="shared" si="42"/>
        <v>477496.72802385758</v>
      </c>
    </row>
    <row r="50" spans="2:13">
      <c r="B50">
        <v>68</v>
      </c>
      <c r="F50" s="16">
        <f t="shared" si="39"/>
        <v>1598.2532793599769</v>
      </c>
      <c r="G50" s="17">
        <f t="shared" si="43"/>
        <v>2530.7022567137324</v>
      </c>
      <c r="H50" s="18">
        <f t="shared" ref="H50:H68" si="44">$E$48/($C$4)/12</f>
        <v>3070.6901169477301</v>
      </c>
      <c r="I50" s="16">
        <f>I49</f>
        <v>2094.2838948414806</v>
      </c>
      <c r="J50" s="14">
        <f>J49-12*F50</f>
        <v>345222.70834175497</v>
      </c>
      <c r="K50" s="14">
        <f>K49-12*G50</f>
        <v>546631.68745016621</v>
      </c>
      <c r="L50" s="14">
        <f>L49-12*H50</f>
        <v>663269.06526070973</v>
      </c>
      <c r="M50" s="15">
        <f t="shared" si="42"/>
        <v>452365.3212857598</v>
      </c>
    </row>
    <row r="51" spans="2:13">
      <c r="B51">
        <v>69</v>
      </c>
      <c r="C51" s="5"/>
      <c r="F51" s="16">
        <f t="shared" si="39"/>
        <v>1598.2532793599769</v>
      </c>
      <c r="G51" s="17">
        <f t="shared" si="43"/>
        <v>2530.7022567137324</v>
      </c>
      <c r="H51" s="18">
        <f t="shared" si="44"/>
        <v>3070.6901169477301</v>
      </c>
      <c r="I51" s="16">
        <f t="shared" ref="I51:I68" si="45">I50</f>
        <v>2094.2838948414806</v>
      </c>
      <c r="J51" s="14">
        <f>J50-12*F51</f>
        <v>326043.66898943525</v>
      </c>
      <c r="K51" s="14">
        <f>K50-12*G51</f>
        <v>516263.26036960143</v>
      </c>
      <c r="L51" s="14">
        <f>L50-12*H51</f>
        <v>626420.78385733697</v>
      </c>
      <c r="M51" s="15">
        <f t="shared" si="42"/>
        <v>427233.91454766202</v>
      </c>
    </row>
    <row r="52" spans="2:13">
      <c r="B52">
        <v>70</v>
      </c>
      <c r="F52" s="16">
        <f t="shared" si="39"/>
        <v>1598.2532793599769</v>
      </c>
      <c r="G52" s="17">
        <f t="shared" si="43"/>
        <v>2530.7022567137324</v>
      </c>
      <c r="H52" s="18">
        <f t="shared" si="44"/>
        <v>3070.6901169477301</v>
      </c>
      <c r="I52" s="16">
        <f t="shared" si="45"/>
        <v>2094.2838948414806</v>
      </c>
      <c r="J52" s="14">
        <f>J51-12*F52</f>
        <v>306864.62963711552</v>
      </c>
      <c r="K52" s="14">
        <f>K51-12*G52</f>
        <v>485894.83328903664</v>
      </c>
      <c r="L52" s="14">
        <f>L51-12*H52</f>
        <v>589572.5024539642</v>
      </c>
      <c r="M52" s="15">
        <f t="shared" si="42"/>
        <v>402102.50780956424</v>
      </c>
    </row>
    <row r="53" spans="2:13">
      <c r="B53">
        <v>71</v>
      </c>
      <c r="F53" s="16">
        <f t="shared" si="39"/>
        <v>1598.2532793599769</v>
      </c>
      <c r="G53" s="17">
        <f t="shared" si="43"/>
        <v>2530.7022567137324</v>
      </c>
      <c r="H53" s="18">
        <f t="shared" si="44"/>
        <v>3070.6901169477301</v>
      </c>
      <c r="I53" s="16">
        <f t="shared" si="45"/>
        <v>2094.2838948414806</v>
      </c>
      <c r="J53" s="14">
        <f>J52-12*F53</f>
        <v>287685.59028479579</v>
      </c>
      <c r="K53" s="14">
        <f>K52-12*G53</f>
        <v>455526.40620847186</v>
      </c>
      <c r="L53" s="14">
        <f>L52-12*H53</f>
        <v>552724.22105059144</v>
      </c>
      <c r="M53" s="15">
        <f t="shared" si="42"/>
        <v>376971.10107146646</v>
      </c>
    </row>
    <row r="54" spans="2:13">
      <c r="B54">
        <v>72</v>
      </c>
      <c r="F54" s="16">
        <f t="shared" si="39"/>
        <v>1598.2532793599769</v>
      </c>
      <c r="G54" s="17">
        <f t="shared" si="43"/>
        <v>2530.7022567137324</v>
      </c>
      <c r="H54" s="18">
        <f t="shared" si="44"/>
        <v>3070.6901169477301</v>
      </c>
      <c r="I54" s="16">
        <f t="shared" si="45"/>
        <v>2094.2838948414806</v>
      </c>
      <c r="J54" s="14">
        <f>J53-12*F54</f>
        <v>268506.55093247606</v>
      </c>
      <c r="K54" s="14">
        <f>K53-12*G54</f>
        <v>425157.97912790708</v>
      </c>
      <c r="L54" s="14">
        <f>L53-12*H54</f>
        <v>515875.93964721868</v>
      </c>
      <c r="M54" s="15">
        <f t="shared" si="42"/>
        <v>351839.69433336868</v>
      </c>
    </row>
    <row r="55" spans="2:13">
      <c r="B55">
        <v>73</v>
      </c>
      <c r="F55" s="16">
        <f t="shared" si="39"/>
        <v>1598.2532793599769</v>
      </c>
      <c r="G55" s="17">
        <f t="shared" si="43"/>
        <v>2530.7022567137324</v>
      </c>
      <c r="H55" s="18">
        <f t="shared" si="44"/>
        <v>3070.6901169477301</v>
      </c>
      <c r="I55" s="16">
        <f t="shared" si="45"/>
        <v>2094.2838948414806</v>
      </c>
      <c r="J55" s="14">
        <f>J54-12*F55</f>
        <v>249327.51158015634</v>
      </c>
      <c r="K55" s="14">
        <f>K54-12*G55</f>
        <v>394789.55204734229</v>
      </c>
      <c r="L55" s="14">
        <f>L54-12*H55</f>
        <v>479027.65824384592</v>
      </c>
      <c r="M55" s="15">
        <f t="shared" si="42"/>
        <v>326708.2875952709</v>
      </c>
    </row>
    <row r="56" spans="2:13">
      <c r="B56">
        <v>74</v>
      </c>
      <c r="F56" s="16">
        <f t="shared" si="39"/>
        <v>1598.2532793599769</v>
      </c>
      <c r="G56" s="17">
        <f t="shared" si="43"/>
        <v>2530.7022567137324</v>
      </c>
      <c r="H56" s="18">
        <f t="shared" si="44"/>
        <v>3070.6901169477301</v>
      </c>
      <c r="I56" s="16">
        <f t="shared" si="45"/>
        <v>2094.2838948414806</v>
      </c>
      <c r="J56" s="14">
        <f>J55-12*F56</f>
        <v>230148.47222783661</v>
      </c>
      <c r="K56" s="14">
        <f>K55-12*G56</f>
        <v>364421.12496677751</v>
      </c>
      <c r="L56" s="14">
        <f>L55-12*H56</f>
        <v>442179.37684047315</v>
      </c>
      <c r="M56" s="15">
        <f t="shared" si="42"/>
        <v>301576.88085717312</v>
      </c>
    </row>
    <row r="57" spans="2:13">
      <c r="B57">
        <v>75</v>
      </c>
      <c r="F57" s="16">
        <f t="shared" si="39"/>
        <v>1598.2532793599769</v>
      </c>
      <c r="G57" s="17">
        <f t="shared" si="43"/>
        <v>2530.7022567137324</v>
      </c>
      <c r="H57" s="18">
        <f t="shared" si="44"/>
        <v>3070.6901169477301</v>
      </c>
      <c r="I57" s="16">
        <f t="shared" si="45"/>
        <v>2094.2838948414806</v>
      </c>
      <c r="J57" s="14">
        <f>J56-12*F57</f>
        <v>210969.43287551688</v>
      </c>
      <c r="K57" s="14">
        <f>K56-12*G57</f>
        <v>334052.69788621273</v>
      </c>
      <c r="L57" s="14">
        <f>L56-12*H57</f>
        <v>405331.09543710039</v>
      </c>
      <c r="M57" s="15">
        <f t="shared" si="42"/>
        <v>276445.47411907534</v>
      </c>
    </row>
    <row r="58" spans="2:13">
      <c r="B58">
        <v>76</v>
      </c>
      <c r="F58" s="16">
        <f t="shared" si="39"/>
        <v>1598.2532793599769</v>
      </c>
      <c r="G58" s="17">
        <f t="shared" si="43"/>
        <v>2530.7022567137324</v>
      </c>
      <c r="H58" s="18">
        <f t="shared" si="44"/>
        <v>3070.6901169477301</v>
      </c>
      <c r="I58" s="16">
        <f t="shared" si="45"/>
        <v>2094.2838948414806</v>
      </c>
      <c r="J58" s="14">
        <f>J57-12*F58</f>
        <v>191790.39352319716</v>
      </c>
      <c r="K58" s="14">
        <f>K57-12*G58</f>
        <v>303684.27080564795</v>
      </c>
      <c r="L58" s="14">
        <f>L57-12*H58</f>
        <v>368482.81403372763</v>
      </c>
      <c r="M58" s="15">
        <f t="shared" si="42"/>
        <v>251314.06738097756</v>
      </c>
    </row>
    <row r="59" spans="2:13">
      <c r="B59">
        <v>77</v>
      </c>
      <c r="F59" s="16">
        <f t="shared" si="39"/>
        <v>1598.2532793599769</v>
      </c>
      <c r="G59" s="17">
        <f t="shared" si="43"/>
        <v>2530.7022567137324</v>
      </c>
      <c r="H59" s="18">
        <f t="shared" si="44"/>
        <v>3070.6901169477301</v>
      </c>
      <c r="I59" s="16">
        <f t="shared" si="45"/>
        <v>2094.2838948414806</v>
      </c>
      <c r="J59" s="14">
        <f>J58-12*F59</f>
        <v>172611.35417087743</v>
      </c>
      <c r="K59" s="14">
        <f>K58-12*G59</f>
        <v>273315.84372508316</v>
      </c>
      <c r="L59" s="14">
        <f>L58-12*H59</f>
        <v>331634.53263035486</v>
      </c>
      <c r="M59" s="15">
        <f t="shared" si="42"/>
        <v>226182.66064287978</v>
      </c>
    </row>
    <row r="60" spans="2:13">
      <c r="B60">
        <v>78</v>
      </c>
      <c r="F60" s="16">
        <f t="shared" si="39"/>
        <v>1598.2532793599769</v>
      </c>
      <c r="G60" s="17">
        <f t="shared" si="43"/>
        <v>2530.7022567137324</v>
      </c>
      <c r="H60" s="18">
        <f t="shared" si="44"/>
        <v>3070.6901169477301</v>
      </c>
      <c r="I60" s="16">
        <f t="shared" si="45"/>
        <v>2094.2838948414806</v>
      </c>
      <c r="J60" s="14">
        <f>J59-12*F60</f>
        <v>153432.3148185577</v>
      </c>
      <c r="K60" s="14">
        <f>K59-12*G60</f>
        <v>242947.41664451838</v>
      </c>
      <c r="L60" s="14">
        <f>L59-12*H60</f>
        <v>294786.2512269821</v>
      </c>
      <c r="M60" s="15">
        <f t="shared" si="42"/>
        <v>201051.253904782</v>
      </c>
    </row>
    <row r="61" spans="2:13">
      <c r="B61">
        <v>79</v>
      </c>
      <c r="F61" s="16">
        <f t="shared" si="39"/>
        <v>1598.2532793599769</v>
      </c>
      <c r="G61" s="17">
        <f t="shared" si="43"/>
        <v>2530.7022567137324</v>
      </c>
      <c r="H61" s="18">
        <f t="shared" si="44"/>
        <v>3070.6901169477301</v>
      </c>
      <c r="I61" s="16">
        <f t="shared" si="45"/>
        <v>2094.2838948414806</v>
      </c>
      <c r="J61" s="14">
        <f>J60-12*F61</f>
        <v>134253.27546623797</v>
      </c>
      <c r="K61" s="14">
        <f>K60-12*G61</f>
        <v>212578.9895639536</v>
      </c>
      <c r="L61" s="14">
        <f>L60-12*H61</f>
        <v>257937.96982360934</v>
      </c>
      <c r="M61" s="15">
        <f t="shared" si="42"/>
        <v>175919.84716668422</v>
      </c>
    </row>
    <row r="62" spans="2:13">
      <c r="B62">
        <v>80</v>
      </c>
      <c r="F62" s="16">
        <f t="shared" si="39"/>
        <v>1598.2532793599769</v>
      </c>
      <c r="G62" s="17">
        <f t="shared" si="43"/>
        <v>2530.7022567137324</v>
      </c>
      <c r="H62" s="18">
        <f t="shared" si="44"/>
        <v>3070.6901169477301</v>
      </c>
      <c r="I62" s="16">
        <f t="shared" si="45"/>
        <v>2094.2838948414806</v>
      </c>
      <c r="J62" s="14">
        <f>J61-12*F62</f>
        <v>115074.23611391825</v>
      </c>
      <c r="K62" s="14">
        <f>K61-12*G62</f>
        <v>182210.56248338881</v>
      </c>
      <c r="L62" s="14">
        <f>L61-12*H62</f>
        <v>221089.68842023658</v>
      </c>
      <c r="M62" s="15">
        <f t="shared" si="42"/>
        <v>150788.44042858644</v>
      </c>
    </row>
    <row r="63" spans="2:13">
      <c r="B63">
        <v>81</v>
      </c>
      <c r="F63" s="16">
        <f t="shared" si="39"/>
        <v>1598.2532793599769</v>
      </c>
      <c r="G63" s="17">
        <f t="shared" si="43"/>
        <v>2530.7022567137324</v>
      </c>
      <c r="H63" s="18">
        <f t="shared" si="44"/>
        <v>3070.6901169477301</v>
      </c>
      <c r="I63" s="16">
        <f t="shared" si="45"/>
        <v>2094.2838948414806</v>
      </c>
      <c r="J63" s="14">
        <f>J62-12*F63</f>
        <v>95895.19676159852</v>
      </c>
      <c r="K63" s="14">
        <f>K62-12*G63</f>
        <v>151842.13540282403</v>
      </c>
      <c r="L63" s="14">
        <f>L62-12*H63</f>
        <v>184241.40701686381</v>
      </c>
      <c r="M63" s="15">
        <f t="shared" si="42"/>
        <v>125657.03369048868</v>
      </c>
    </row>
    <row r="64" spans="2:13">
      <c r="B64">
        <v>82</v>
      </c>
      <c r="F64" s="16">
        <f t="shared" si="39"/>
        <v>1598.2532793599769</v>
      </c>
      <c r="G64" s="17">
        <f t="shared" si="43"/>
        <v>2530.7022567137324</v>
      </c>
      <c r="H64" s="18">
        <f t="shared" si="44"/>
        <v>3070.6901169477301</v>
      </c>
      <c r="I64" s="16">
        <f t="shared" si="45"/>
        <v>2094.2838948414806</v>
      </c>
      <c r="J64" s="14">
        <f>J63-12*F64</f>
        <v>76716.157409278792</v>
      </c>
      <c r="K64" s="14">
        <f>K63-12*G64</f>
        <v>121473.70832225925</v>
      </c>
      <c r="L64" s="14">
        <f>L63-12*H64</f>
        <v>147393.12561349105</v>
      </c>
      <c r="M64" s="15">
        <f t="shared" si="42"/>
        <v>100525.62695239091</v>
      </c>
    </row>
    <row r="65" spans="2:13">
      <c r="B65">
        <v>83</v>
      </c>
      <c r="F65" s="16">
        <f t="shared" si="39"/>
        <v>1598.2532793599769</v>
      </c>
      <c r="G65" s="17">
        <f t="shared" si="43"/>
        <v>2530.7022567137324</v>
      </c>
      <c r="H65" s="18">
        <f t="shared" si="44"/>
        <v>3070.6901169477301</v>
      </c>
      <c r="I65" s="16">
        <f t="shared" si="45"/>
        <v>2094.2838948414806</v>
      </c>
      <c r="J65" s="14">
        <f>J64-12*F65</f>
        <v>57537.118056959065</v>
      </c>
      <c r="K65" s="14">
        <f>K64-12*G65</f>
        <v>91105.281241694465</v>
      </c>
      <c r="L65" s="14">
        <f>L64-12*H65</f>
        <v>110544.84421011829</v>
      </c>
      <c r="M65" s="15">
        <f t="shared" si="42"/>
        <v>75394.220214293149</v>
      </c>
    </row>
    <row r="66" spans="2:13">
      <c r="B66">
        <v>84</v>
      </c>
      <c r="F66" s="16">
        <f t="shared" si="39"/>
        <v>1598.2532793599769</v>
      </c>
      <c r="G66" s="17">
        <f t="shared" si="43"/>
        <v>2530.7022567137324</v>
      </c>
      <c r="H66" s="18">
        <f t="shared" si="44"/>
        <v>3070.6901169477301</v>
      </c>
      <c r="I66" s="16">
        <f t="shared" si="45"/>
        <v>2094.2838948414806</v>
      </c>
      <c r="J66" s="14">
        <f>J65-12*F66</f>
        <v>38358.078704639338</v>
      </c>
      <c r="K66" s="14">
        <f>K65-12*G66</f>
        <v>60736.854161129675</v>
      </c>
      <c r="L66" s="14">
        <f>L65-12*H66</f>
        <v>73696.562806745525</v>
      </c>
      <c r="M66" s="15">
        <f t="shared" si="42"/>
        <v>50262.813476195384</v>
      </c>
    </row>
    <row r="67" spans="2:13">
      <c r="B67">
        <v>85</v>
      </c>
      <c r="F67" s="16">
        <f t="shared" si="39"/>
        <v>1598.2532793599769</v>
      </c>
      <c r="G67" s="17">
        <f t="shared" si="43"/>
        <v>2530.7022567137324</v>
      </c>
      <c r="H67" s="18">
        <f t="shared" si="44"/>
        <v>3070.6901169477301</v>
      </c>
      <c r="I67" s="16">
        <f t="shared" si="45"/>
        <v>2094.2838948414806</v>
      </c>
      <c r="J67" s="14">
        <f>J66-12*F67</f>
        <v>19179.039352319614</v>
      </c>
      <c r="K67" s="14">
        <f>K66-12*G67</f>
        <v>30368.427080564885</v>
      </c>
      <c r="L67" s="14">
        <f>L66-12*H67</f>
        <v>36848.281403372763</v>
      </c>
      <c r="M67" s="15">
        <f t="shared" si="42"/>
        <v>25131.406738097619</v>
      </c>
    </row>
    <row r="68" spans="2:13">
      <c r="B68">
        <v>86</v>
      </c>
      <c r="F68" s="16">
        <f t="shared" si="39"/>
        <v>1598.2532793599769</v>
      </c>
      <c r="G68" s="17">
        <f t="shared" si="43"/>
        <v>2530.7022567137324</v>
      </c>
      <c r="H68" s="18">
        <f t="shared" si="44"/>
        <v>3070.6901169477301</v>
      </c>
      <c r="I68" s="16">
        <f t="shared" si="45"/>
        <v>2094.2838948414806</v>
      </c>
      <c r="J68" s="14">
        <f>J67-12*F68</f>
        <v>-1.0913936421275139E-10</v>
      </c>
      <c r="K68" s="14">
        <f>K67-12*G68</f>
        <v>9.4587448984384537E-11</v>
      </c>
      <c r="L68" s="14">
        <f>L67-12*H68</f>
        <v>0</v>
      </c>
      <c r="M68" s="15">
        <f t="shared" si="42"/>
        <v>-1.4551915228366852E-10</v>
      </c>
    </row>
    <row r="69" spans="2:13">
      <c r="F69" s="16"/>
      <c r="G69" s="17"/>
      <c r="H69" s="18"/>
      <c r="I69" s="16"/>
    </row>
  </sheetData>
  <mergeCells count="1">
    <mergeCell ref="J5:M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symulator emerytur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2012-04-05T08:35:22Z</dcterms:created>
  <dcterms:modified xsi:type="dcterms:W3CDTF">2012-04-05T10:17:01Z</dcterms:modified>
</cp:coreProperties>
</file>